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5ea087e9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-هنا" sheetId="1" r:id="Rfbf6e799b28640c8"/>
    <x:sheet xmlns:r="http://schemas.openxmlformats.org/officeDocument/2006/relationships" name="الإعدادات" sheetId="2" r:id="Rc335d19d40954cf3"/>
    <x:sheet xmlns:r="http://schemas.openxmlformats.org/officeDocument/2006/relationships" name="الأصناف" sheetId="3" r:id="Rf5bd2d93b4084895"/>
    <x:sheet xmlns:r="http://schemas.openxmlformats.org/officeDocument/2006/relationships" name="ورقة-الجرد" sheetId="4" r:id="R5c5f872e44a94846"/>
    <x:sheet xmlns:r="http://schemas.openxmlformats.org/officeDocument/2006/relationships" name="فروقات-الجرد" sheetId="5" r:id="R43846570cf834be2"/>
    <x:sheet xmlns:r="http://schemas.openxmlformats.org/officeDocument/2006/relationships" name="التسوية" sheetId="6" r:id="R2a69e7493180442b"/>
    <x:sheet xmlns:r="http://schemas.openxmlformats.org/officeDocument/2006/relationships" name="لوحة-المعلومات" sheetId="7" r:id="R3640d008420b42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%"/>
    <x:numFmt numFmtId="202" formatCode="#,##0.00"/>
    <x:numFmt numFmtId="203" formatCode="#,##0"/>
    <x:numFmt numFmtId="204" formatCode="@"/>
  </x:numFmts>
  <x:fonts count="11">
    <x:font>
      <x:sz val="11"/>
      <x:name val="Carlito"/>
    </x:font>
    <x:font>
      <x:sz val="10"/>
      <x:color rgb="FF173247"/>
      <x:name val="Arial"/>
    </x:font>
    <x:font>
      <x:b/>
      <x:sz val="20"/>
      <x:color rgb="FFFFFFFF"/>
      <x:name val="Arial"/>
    </x:font>
    <x:font>
      <x:i/>
      <x:sz val="10"/>
      <x:color rgb="FF607789"/>
      <x:name val="Arial"/>
    </x:font>
    <x:font>
      <x:b/>
      <x:sz val="10"/>
      <x:color rgb="FFFFFFFF"/>
      <x:name val="Arial"/>
    </x:font>
    <x:font>
      <x:b/>
      <x:sz val="10"/>
      <x:color rgb="FF173247"/>
      <x:name val="Arial"/>
    </x:font>
    <x:font>
      <x:i/>
      <x:sz val="9"/>
      <x:color rgb="FF607789"/>
      <x:name val="Arial"/>
    </x:font>
    <x:font>
      <x:sz val="9"/>
      <x:color rgb="FF607789"/>
      <x:name val="Arial"/>
    </x:font>
    <x:font>
      <x:b/>
      <x:sz val="9"/>
      <x:color rgb="FFFFFFFF"/>
      <x:name val="Arial"/>
    </x:font>
    <x:font>
      <x:b/>
      <x:sz val="9"/>
      <x:color rgb="FF173247"/>
      <x:name val="Arial"/>
    </x:font>
    <x:font>
      <x:b/>
      <x:sz val="16"/>
      <x:color rgb="FF163D56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63D56"/>
      </x:patternFill>
    </x:fill>
    <x:fill>
      <x:patternFill patternType="solid">
        <x:fgColor rgb="FFDDF3F1"/>
      </x:patternFill>
    </x:fill>
    <x:fill>
      <x:patternFill patternType="solid">
        <x:fgColor rgb="FF168F8C"/>
      </x:patternFill>
    </x:fill>
    <x:fill>
      <x:patternFill patternType="solid">
        <x:fgColor rgb="FFE8F2F8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4D6"/>
      </x:patternFill>
    </x:fill>
    <x:fill>
      <x:patternFill patternType="solid">
        <x:fgColor rgb="FFFFF0C2"/>
      </x:patternFill>
    </x:fill>
  </x:fills>
  <x:borders count="20">
    <x:border/>
    <x:border>
      <x:left style="thin">
        <x:color rgb="FFC8D8E1"/>
      </x:left>
      <x:right style="thin">
        <x:color rgb="FFC8D8E1"/>
      </x:right>
      <x:top style="thin">
        <x:color rgb="FFC8D8E1"/>
      </x:top>
      <x:bottom style="thin">
        <x:color rgb="FFC8D8E1"/>
      </x:bottom>
    </x:border>
    <x:border>
      <x:left style="thin">
        <x:color rgb="FFC8D8E1"/>
      </x:left>
      <x:top style="thin">
        <x:color rgb="FFC8D8E1"/>
      </x:top>
    </x:border>
    <x:border>
      <x:top style="thin">
        <x:color rgb="FFC8D8E1"/>
      </x:top>
    </x:border>
    <x:border>
      <x:right style="thin">
        <x:color rgb="FFC8D8E1"/>
      </x:right>
      <x:top style="thin">
        <x:color rgb="FFC8D8E1"/>
      </x:top>
    </x:border>
    <x:border>
      <x:left style="thin">
        <x:color rgb="FFC8D8E1"/>
      </x:left>
    </x:border>
    <x:border>
      <x:right style="thin">
        <x:color rgb="FFC8D8E1"/>
      </x:right>
    </x:border>
    <x:border>
      <x:left style="thin">
        <x:color rgb="FFC8D8E1"/>
      </x:left>
      <x:bottom style="thin">
        <x:color rgb="FFC8D8E1"/>
      </x:bottom>
    </x:border>
    <x:border>
      <x:bottom style="thin">
        <x:color rgb="FFC8D8E1"/>
      </x:bottom>
    </x:border>
    <x:border>
      <x:right style="thin">
        <x:color rgb="FFC8D8E1"/>
      </x:right>
      <x:bottom style="thin">
        <x:color rgb="FFC8D8E1"/>
      </x:bottom>
    </x:border>
    <x:border>
      <x:left style="thin">
        <x:color rgb="FFE1B95B"/>
      </x:left>
      <x:top style="thin">
        <x:color rgb="FFE1B95B"/>
      </x:top>
    </x:border>
    <x:border>
      <x:top style="thin">
        <x:color rgb="FFE1B95B"/>
      </x:top>
    </x:border>
    <x:border>
      <x:right style="thin">
        <x:color rgb="FFE1B95B"/>
      </x:right>
      <x:top style="thin">
        <x:color rgb="FFE1B95B"/>
      </x:top>
    </x:border>
    <x:border>
      <x:left style="thin">
        <x:color rgb="FFE1B95B"/>
      </x:left>
      <x:bottom style="thin">
        <x:color rgb="FFE1B95B"/>
      </x:bottom>
    </x:border>
    <x:border>
      <x:bottom style="thin">
        <x:color rgb="FFE1B95B"/>
      </x:bottom>
    </x:border>
    <x:border>
      <x:right style="thin">
        <x:color rgb="FFE1B95B"/>
      </x:right>
      <x:bottom style="thin">
        <x:color rgb="FFE1B95B"/>
      </x:bottom>
    </x:border>
    <x:border>
      <x:left style="thin">
        <x:color rgb="FF168F8C"/>
      </x:left>
      <x:top style="thin">
        <x:color rgb="FF168F8C"/>
      </x:top>
      <x:bottom style="thin">
        <x:color rgb="FF168F8C"/>
      </x:bottom>
    </x:border>
    <x:border>
      <x:right style="thin">
        <x:color rgb="FF168F8C"/>
      </x:right>
      <x:top style="thin">
        <x:color rgb="FF168F8C"/>
      </x:top>
      <x:bottom style="thin">
        <x:color rgb="FF168F8C"/>
      </x:bottom>
    </x:border>
    <x:border>
      <x:left style="thin">
        <x:color rgb="FFE1B95B"/>
      </x:left>
    </x:border>
    <x:border>
      <x:right style="thin">
        <x:color rgb="FFE1B95B"/>
      </x:right>
    </x:border>
  </x:borders>
  <x:cellStyleXfs count="1">
    <x:xf numFmtId="0" fontId="0" fillId="0" borderId="0"/>
  </x:cellStyleXfs>
  <x:cellXfs count="1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4" fillId="4" borderId="1" xfId="0" applyNumberFormat="1" applyFont="1" applyFill="1" applyBorder="1" applyAlignment="1">
      <x:alignment horizontal="right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right" vertical="center"/>
    </x:xf>
    <x:xf numFmtId="0" fontId="5" fillId="5" borderId="1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1" fillId="6" borderId="1" xfId="0" applyNumberFormat="1" applyFont="1" applyFill="1" applyBorder="1" applyAlignment="1">
      <x:alignment horizontal="right" vertical="center"/>
    </x:xf>
    <x:xf numFmtId="0" fontId="1" fillId="6" borderId="1" xfId="0" applyNumberFormat="1" applyFont="1" applyFill="1" applyBorder="1" applyAlignment="1">
      <x:alignment horizontal="right" vertical="center" wrapText="1"/>
    </x:xf>
    <x:xf numFmtId="0" fontId="1" fillId="7" borderId="0" xfId="0" applyNumberFormat="1" applyFont="1" applyFill="1" applyBorder="1" applyAlignment="1">
      <x:alignment horizontal="right" vertical="center"/>
    </x:xf>
    <x:xf numFmtId="0" fontId="5" fillId="7" borderId="0" xfId="0" applyNumberFormat="1" applyFont="1" applyFill="1" applyBorder="1" applyAlignment="1">
      <x:alignment horizontal="right" vertical="center"/>
    </x:xf>
    <x:xf numFmtId="0" fontId="5" fillId="7" borderId="1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horizontal="right" vertical="center"/>
    </x:xf>
    <x:xf numFmtId="0" fontId="1" fillId="8" borderId="1" xfId="0" applyNumberFormat="1" applyFont="1" applyFill="1" applyBorder="1" applyAlignment="1">
      <x:alignment horizontal="right" vertical="center"/>
    </x:xf>
    <x:xf numFmtId="0" fontId="1" fillId="8" borderId="1" xfId="0" applyNumberFormat="1" applyFont="1" applyFill="1" applyBorder="1" applyAlignment="1">
      <x:alignment horizontal="center" vertical="center"/>
    </x:xf>
    <x:xf numFmtId="0" fontId="6" fillId="7" borderId="0" xfId="0" applyNumberFormat="1" applyFont="1" applyFill="1" applyBorder="1" applyAlignment="1">
      <x:alignment horizontal="right" vertical="center"/>
    </x:xf>
    <x:xf numFmtId="0" fontId="6" fillId="7" borderId="2" xfId="0" applyNumberFormat="1" applyFont="1" applyFill="1" applyBorder="1" applyAlignment="1">
      <x:alignment horizontal="right" vertical="center"/>
    </x:xf>
    <x:xf numFmtId="0" fontId="6" fillId="7" borderId="3" xfId="0" applyNumberFormat="1" applyFont="1" applyFill="1" applyBorder="1" applyAlignment="1">
      <x:alignment horizontal="right" vertical="center"/>
    </x:xf>
    <x:xf numFmtId="0" fontId="6" fillId="7" borderId="4" xfId="0" applyNumberFormat="1" applyFont="1" applyFill="1" applyBorder="1" applyAlignment="1">
      <x:alignment horizontal="right" vertical="center"/>
    </x:xf>
    <x:xf numFmtId="0" fontId="6" fillId="7" borderId="5" xfId="0" applyNumberFormat="1" applyFont="1" applyFill="1" applyBorder="1" applyAlignment="1">
      <x:alignment horizontal="right" vertical="center"/>
    </x:xf>
    <x:xf numFmtId="0" fontId="6" fillId="7" borderId="6" xfId="0" applyNumberFormat="1" applyFont="1" applyFill="1" applyBorder="1" applyAlignment="1">
      <x:alignment horizontal="right" vertical="center"/>
    </x:xf>
    <x:xf numFmtId="0" fontId="6" fillId="7" borderId="7" xfId="0" applyNumberFormat="1" applyFont="1" applyFill="1" applyBorder="1" applyAlignment="1">
      <x:alignment horizontal="right" vertical="center"/>
    </x:xf>
    <x:xf numFmtId="0" fontId="6" fillId="7" borderId="8" xfId="0" applyNumberFormat="1" applyFont="1" applyFill="1" applyBorder="1" applyAlignment="1">
      <x:alignment horizontal="right" vertical="center"/>
    </x:xf>
    <x:xf numFmtId="0" fontId="6" fillId="7" borderId="9" xfId="0" applyNumberFormat="1" applyFont="1" applyFill="1" applyBorder="1" applyAlignment="1">
      <x:alignment horizontal="right" vertical="center"/>
    </x:xf>
    <x:xf numFmtId="0" fontId="6" fillId="7" borderId="2" xfId="0" applyNumberFormat="1" applyFont="1" applyFill="1" applyBorder="1" applyAlignment="1">
      <x:alignment horizontal="right" vertical="center" wrapText="1"/>
    </x:xf>
    <x:xf numFmtId="0" fontId="6" fillId="7" borderId="3" xfId="0" applyNumberFormat="1" applyFont="1" applyFill="1" applyBorder="1" applyAlignment="1">
      <x:alignment horizontal="right" vertical="center" wrapText="1"/>
    </x:xf>
    <x:xf numFmtId="0" fontId="6" fillId="7" borderId="4" xfId="0" applyNumberFormat="1" applyFont="1" applyFill="1" applyBorder="1" applyAlignment="1">
      <x:alignment horizontal="right" vertical="center" wrapText="1"/>
    </x:xf>
    <x:xf numFmtId="0" fontId="6" fillId="7" borderId="5" xfId="0" applyNumberFormat="1" applyFont="1" applyFill="1" applyBorder="1" applyAlignment="1">
      <x:alignment horizontal="right" vertical="center" wrapText="1"/>
    </x:xf>
    <x:xf numFmtId="0" fontId="6" fillId="7" borderId="0" xfId="0" applyNumberFormat="1" applyFont="1" applyFill="1" applyBorder="1" applyAlignment="1">
      <x:alignment horizontal="right" vertical="center" wrapText="1"/>
    </x:xf>
    <x:xf numFmtId="0" fontId="6" fillId="7" borderId="6" xfId="0" applyNumberFormat="1" applyFont="1" applyFill="1" applyBorder="1" applyAlignment="1">
      <x:alignment horizontal="right" vertical="center" wrapText="1"/>
    </x:xf>
    <x:xf numFmtId="0" fontId="6" fillId="7" borderId="7" xfId="0" applyNumberFormat="1" applyFont="1" applyFill="1" applyBorder="1" applyAlignment="1">
      <x:alignment horizontal="right" vertical="center" wrapText="1"/>
    </x:xf>
    <x:xf numFmtId="0" fontId="6" fillId="7" borderId="8" xfId="0" applyNumberFormat="1" applyFont="1" applyFill="1" applyBorder="1" applyAlignment="1">
      <x:alignment horizontal="right" vertical="center" wrapText="1"/>
    </x:xf>
    <x:xf numFmtId="0" fontId="6" fillId="7" borderId="9" xfId="0" applyNumberFormat="1" applyFont="1" applyFill="1" applyBorder="1" applyAlignment="1">
      <x:alignment horizontal="right" vertical="center" wrapText="1"/>
    </x:xf>
    <x:xf numFmtId="0" fontId="5" fillId="5" borderId="1" xfId="0" applyNumberFormat="1" applyFont="1" applyFill="1" applyBorder="1" applyAlignment="1">
      <x:alignment horizontal="right" vertical="center" wrapText="1"/>
    </x:xf>
    <x:xf numFmtId="0" fontId="1" fillId="8" borderId="1" xfId="0" applyNumberFormat="1" applyFont="1" applyFill="1" applyBorder="1" applyAlignment="1">
      <x:alignment horizontal="right" vertical="center" wrapText="1"/>
    </x:xf>
    <x:xf numFmtId="0" fontId="1" fillId="5" borderId="1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right" vertical="center"/>
    </x:xf>
    <x:xf numFmtId="0" fontId="7" fillId="6" borderId="1" xfId="0" applyNumberFormat="1" applyFont="1" applyFill="1" applyBorder="1" applyAlignment="1">
      <x:alignment horizontal="right" vertical="center"/>
    </x:xf>
    <x:xf numFmtId="0" fontId="7" fillId="6" borderId="1" xfId="0" applyNumberFormat="1" applyFont="1" applyFill="1" applyBorder="1" applyAlignment="1">
      <x:alignment horizontal="right" vertical="center" wrapText="1"/>
    </x:xf>
    <x:xf numFmtId="200" fontId="1" fillId="8" borderId="1" xfId="0" applyNumberFormat="1" applyFont="1" applyFill="1" applyBorder="1" applyAlignment="1">
      <x:alignment horizontal="right" vertical="center" wrapText="1"/>
    </x:xf>
    <x:xf numFmtId="201" fontId="1" fillId="8" borderId="1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right" vertical="center"/>
    </x:xf>
    <x:xf numFmtId="0" fontId="8" fillId="4" borderId="1" xfId="0" applyNumberFormat="1" applyFont="1" applyFill="1" applyBorder="1" applyAlignment="1">
      <x:alignment horizontal="right" vertical="center"/>
    </x:xf>
    <x:xf numFmtId="0" fontId="8" fillId="4" borderId="1" xfId="0" applyNumberFormat="1" applyFont="1" applyFill="1" applyBorder="1" applyAlignment="1">
      <x:alignment horizontal="right"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2" fontId="1" fillId="8" borderId="1" xfId="0" applyNumberFormat="1" applyFont="1" applyFill="1" applyBorder="1" applyAlignment="1">
      <x:alignment horizontal="right" vertical="center" wrapText="1"/>
    </x:xf>
    <x:xf numFmtId="202" fontId="1" fillId="5" borderId="1" xfId="0" applyNumberFormat="1" applyFont="1" applyFill="1" applyBorder="1" applyAlignment="1">
      <x:alignment horizontal="right" vertical="center" wrapText="1"/>
    </x:xf>
    <x:xf numFmtId="0" fontId="1" fillId="9" borderId="0" xfId="0" applyNumberFormat="1" applyFont="1" applyFill="1" applyBorder="1" applyAlignment="1">
      <x:alignment horizontal="right" vertical="center"/>
    </x:xf>
    <x:xf numFmtId="0" fontId="9" fillId="9" borderId="0" xfId="0" applyNumberFormat="1" applyFont="1" applyFill="1" applyBorder="1" applyAlignment="1">
      <x:alignment horizontal="right" vertical="center"/>
    </x:xf>
    <x:xf numFmtId="0" fontId="9" fillId="9" borderId="10" xfId="0" applyNumberFormat="1" applyFont="1" applyFill="1" applyBorder="1" applyAlignment="1">
      <x:alignment horizontal="right" vertical="center"/>
    </x:xf>
    <x:xf numFmtId="0" fontId="9" fillId="9" borderId="11" xfId="0" applyNumberFormat="1" applyFont="1" applyFill="1" applyBorder="1" applyAlignment="1">
      <x:alignment horizontal="right" vertical="center"/>
    </x:xf>
    <x:xf numFmtId="0" fontId="9" fillId="9" borderId="12" xfId="0" applyNumberFormat="1" applyFont="1" applyFill="1" applyBorder="1" applyAlignment="1">
      <x:alignment horizontal="right" vertical="center"/>
    </x:xf>
    <x:xf numFmtId="0" fontId="9" fillId="9" borderId="13" xfId="0" applyNumberFormat="1" applyFont="1" applyFill="1" applyBorder="1" applyAlignment="1">
      <x:alignment horizontal="right" vertical="center"/>
    </x:xf>
    <x:xf numFmtId="0" fontId="9" fillId="9" borderId="14" xfId="0" applyNumberFormat="1" applyFont="1" applyFill="1" applyBorder="1" applyAlignment="1">
      <x:alignment horizontal="right" vertical="center"/>
    </x:xf>
    <x:xf numFmtId="0" fontId="9" fillId="9" borderId="15" xfId="0" applyNumberFormat="1" applyFont="1" applyFill="1" applyBorder="1" applyAlignment="1">
      <x:alignment horizontal="right" vertical="center"/>
    </x:xf>
    <x:xf numFmtId="0" fontId="9" fillId="9" borderId="10" xfId="0" applyNumberFormat="1" applyFont="1" applyFill="1" applyBorder="1" applyAlignment="1">
      <x:alignment horizontal="right" vertical="center" wrapText="1"/>
    </x:xf>
    <x:xf numFmtId="0" fontId="9" fillId="9" borderId="11" xfId="0" applyNumberFormat="1" applyFont="1" applyFill="1" applyBorder="1" applyAlignment="1">
      <x:alignment horizontal="right" vertical="center" wrapText="1"/>
    </x:xf>
    <x:xf numFmtId="0" fontId="9" fillId="9" borderId="12" xfId="0" applyNumberFormat="1" applyFont="1" applyFill="1" applyBorder="1" applyAlignment="1">
      <x:alignment horizontal="right" vertical="center" wrapText="1"/>
    </x:xf>
    <x:xf numFmtId="0" fontId="9" fillId="9" borderId="13" xfId="0" applyNumberFormat="1" applyFont="1" applyFill="1" applyBorder="1" applyAlignment="1">
      <x:alignment horizontal="right" vertical="center" wrapText="1"/>
    </x:xf>
    <x:xf numFmtId="0" fontId="9" fillId="9" borderId="14" xfId="0" applyNumberFormat="1" applyFont="1" applyFill="1" applyBorder="1" applyAlignment="1">
      <x:alignment horizontal="right" vertical="center" wrapText="1"/>
    </x:xf>
    <x:xf numFmtId="0" fontId="9" fillId="9" borderId="15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  <x:xf numFmtId="0" fontId="8" fillId="4" borderId="16" xfId="0" applyNumberFormat="1" applyFont="1" applyFill="1" applyBorder="1" applyAlignment="1">
      <x:alignment horizontal="right" vertical="center"/>
    </x:xf>
    <x:xf numFmtId="0" fontId="8" fillId="4" borderId="17" xfId="0" applyNumberFormat="1" applyFont="1" applyFill="1" applyBorder="1" applyAlignment="1">
      <x:alignment horizontal="right" vertical="center"/>
    </x:xf>
    <x:xf numFmtId="0" fontId="8" fillId="4" borderId="16" xfId="0" applyNumberFormat="1" applyFont="1" applyFill="1" applyBorder="1" applyAlignment="1">
      <x:alignment horizontal="center" vertical="center"/>
    </x:xf>
    <x:xf numFmtId="0" fontId="8" fillId="4" borderId="17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 applyAlignment="1">
      <x:alignment horizontal="right" vertical="center"/>
    </x:xf>
    <x:xf numFmtId="0" fontId="10" fillId="5" borderId="2" xfId="0" applyNumberFormat="1" applyFont="1" applyFill="1" applyBorder="1" applyAlignment="1">
      <x:alignment horizontal="right" vertical="center"/>
    </x:xf>
    <x:xf numFmtId="0" fontId="10" fillId="5" borderId="4" xfId="0" applyNumberFormat="1" applyFont="1" applyFill="1" applyBorder="1" applyAlignment="1">
      <x:alignment horizontal="right" vertical="center"/>
    </x:xf>
    <x:xf numFmtId="0" fontId="10" fillId="5" borderId="7" xfId="0" applyNumberFormat="1" applyFont="1" applyFill="1" applyBorder="1" applyAlignment="1">
      <x:alignment horizontal="right" vertical="center"/>
    </x:xf>
    <x:xf numFmtId="0" fontId="10" fillId="5" borderId="9" xfId="0" applyNumberFormat="1" applyFont="1" applyFill="1" applyBorder="1" applyAlignment="1">
      <x:alignment horizontal="right" vertical="center"/>
    </x:xf>
    <x:xf numFmtId="203" fontId="10" fillId="5" borderId="2" xfId="0" applyNumberFormat="1" applyFont="1" applyFill="1" applyBorder="1" applyAlignment="1">
      <x:alignment horizontal="right" vertical="center"/>
    </x:xf>
    <x:xf numFmtId="203" fontId="10" fillId="5" borderId="4" xfId="0" applyNumberFormat="1" applyFont="1" applyFill="1" applyBorder="1" applyAlignment="1">
      <x:alignment horizontal="right" vertical="center"/>
    </x:xf>
    <x:xf numFmtId="203" fontId="10" fillId="5" borderId="7" xfId="0" applyNumberFormat="1" applyFont="1" applyFill="1" applyBorder="1" applyAlignment="1">
      <x:alignment horizontal="right" vertical="center"/>
    </x:xf>
    <x:xf numFmtId="203" fontId="10" fillId="5" borderId="9" xfId="0" applyNumberFormat="1" applyFont="1" applyFill="1" applyBorder="1" applyAlignment="1">
      <x:alignment horizontal="right" vertical="center"/>
    </x:xf>
    <x:xf numFmtId="203" fontId="10" fillId="5" borderId="2" xfId="0" applyNumberFormat="1" applyFont="1" applyFill="1" applyBorder="1" applyAlignment="1">
      <x:alignment horizontal="center" vertical="center"/>
    </x:xf>
    <x:xf numFmtId="203" fontId="10" fillId="5" borderId="4" xfId="0" applyNumberFormat="1" applyFont="1" applyFill="1" applyBorder="1" applyAlignment="1">
      <x:alignment horizontal="center" vertical="center"/>
    </x:xf>
    <x:xf numFmtId="203" fontId="10" fillId="5" borderId="7" xfId="0" applyNumberFormat="1" applyFont="1" applyFill="1" applyBorder="1" applyAlignment="1">
      <x:alignment horizontal="center" vertical="center"/>
    </x:xf>
    <x:xf numFmtId="203" fontId="10" fillId="5" borderId="9" xfId="0" applyNumberFormat="1" applyFont="1" applyFill="1" applyBorder="1" applyAlignment="1">
      <x:alignment horizontal="center" vertical="center"/>
    </x:xf>
    <x:xf numFmtId="202" fontId="10" fillId="5" borderId="2" xfId="0" applyNumberFormat="1" applyFont="1" applyFill="1" applyBorder="1" applyAlignment="1">
      <x:alignment horizontal="right" vertical="center"/>
    </x:xf>
    <x:xf numFmtId="202" fontId="10" fillId="5" borderId="4" xfId="0" applyNumberFormat="1" applyFont="1" applyFill="1" applyBorder="1" applyAlignment="1">
      <x:alignment horizontal="right" vertical="center"/>
    </x:xf>
    <x:xf numFmtId="202" fontId="10" fillId="5" borderId="7" xfId="0" applyNumberFormat="1" applyFont="1" applyFill="1" applyBorder="1" applyAlignment="1">
      <x:alignment horizontal="right" vertical="center"/>
    </x:xf>
    <x:xf numFmtId="202" fontId="10" fillId="5" borderId="9" xfId="0" applyNumberFormat="1" applyFont="1" applyFill="1" applyBorder="1" applyAlignment="1">
      <x:alignment horizontal="right" vertical="center"/>
    </x:xf>
    <x:xf numFmtId="202" fontId="10" fillId="5" borderId="2" xfId="0" applyNumberFormat="1" applyFont="1" applyFill="1" applyBorder="1" applyAlignment="1">
      <x:alignment horizontal="center" vertical="center"/>
    </x:xf>
    <x:xf numFmtId="202" fontId="10" fillId="5" borderId="4" xfId="0" applyNumberFormat="1" applyFont="1" applyFill="1" applyBorder="1" applyAlignment="1">
      <x:alignment horizontal="center" vertical="center"/>
    </x:xf>
    <x:xf numFmtId="202" fontId="10" fillId="5" borderId="7" xfId="0" applyNumberFormat="1" applyFont="1" applyFill="1" applyBorder="1" applyAlignment="1">
      <x:alignment horizontal="center" vertical="center"/>
    </x:xf>
    <x:xf numFmtId="202" fontId="10" fillId="5" borderId="9" xfId="0" applyNumberFormat="1" applyFont="1" applyFill="1" applyBorder="1" applyAlignment="1">
      <x:alignment horizontal="center" vertical="center"/>
    </x:xf>
    <x:xf numFmtId="201" fontId="10" fillId="5" borderId="2" xfId="0" applyNumberFormat="1" applyFont="1" applyFill="1" applyBorder="1" applyAlignment="1">
      <x:alignment horizontal="right" vertical="center"/>
    </x:xf>
    <x:xf numFmtId="201" fontId="10" fillId="5" borderId="4" xfId="0" applyNumberFormat="1" applyFont="1" applyFill="1" applyBorder="1" applyAlignment="1">
      <x:alignment horizontal="right" vertical="center"/>
    </x:xf>
    <x:xf numFmtId="201" fontId="10" fillId="5" borderId="7" xfId="0" applyNumberFormat="1" applyFont="1" applyFill="1" applyBorder="1" applyAlignment="1">
      <x:alignment horizontal="right" vertical="center"/>
    </x:xf>
    <x:xf numFmtId="201" fontId="10" fillId="5" borderId="9" xfId="0" applyNumberFormat="1" applyFont="1" applyFill="1" applyBorder="1" applyAlignment="1">
      <x:alignment horizontal="right" vertical="center"/>
    </x:xf>
    <x:xf numFmtId="201" fontId="10" fillId="5" borderId="2" xfId="0" applyNumberFormat="1" applyFont="1" applyFill="1" applyBorder="1" applyAlignment="1">
      <x:alignment horizontal="center" vertical="center"/>
    </x:xf>
    <x:xf numFmtId="201" fontId="10" fillId="5" borderId="4" xfId="0" applyNumberFormat="1" applyFont="1" applyFill="1" applyBorder="1" applyAlignment="1">
      <x:alignment horizontal="center" vertical="center"/>
    </x:xf>
    <x:xf numFmtId="201" fontId="10" fillId="5" borderId="7" xfId="0" applyNumberFormat="1" applyFont="1" applyFill="1" applyBorder="1" applyAlignment="1">
      <x:alignment horizontal="center" vertical="center"/>
    </x:xf>
    <x:xf numFmtId="201" fontId="10" fillId="5" borderId="9" xfId="0" applyNumberFormat="1" applyFont="1" applyFill="1" applyBorder="1" applyAlignment="1">
      <x:alignment horizontal="center" vertical="center"/>
    </x:xf>
    <x:xf numFmtId="204" fontId="10" fillId="5" borderId="2" xfId="0" applyNumberFormat="1" applyFont="1" applyFill="1" applyBorder="1" applyAlignment="1">
      <x:alignment horizontal="right" vertical="center"/>
    </x:xf>
    <x:xf numFmtId="204" fontId="10" fillId="5" borderId="4" xfId="0" applyNumberFormat="1" applyFont="1" applyFill="1" applyBorder="1" applyAlignment="1">
      <x:alignment horizontal="right" vertical="center"/>
    </x:xf>
    <x:xf numFmtId="204" fontId="10" fillId="5" borderId="7" xfId="0" applyNumberFormat="1" applyFont="1" applyFill="1" applyBorder="1" applyAlignment="1">
      <x:alignment horizontal="right" vertical="center"/>
    </x:xf>
    <x:xf numFmtId="204" fontId="10" fillId="5" borderId="9" xfId="0" applyNumberFormat="1" applyFont="1" applyFill="1" applyBorder="1" applyAlignment="1">
      <x:alignment horizontal="right" vertical="center"/>
    </x:xf>
    <x:xf numFmtId="204" fontId="10" fillId="5" borderId="2" xfId="0" applyNumberFormat="1" applyFont="1" applyFill="1" applyBorder="1" applyAlignment="1">
      <x:alignment horizontal="center" vertical="center"/>
    </x:xf>
    <x:xf numFmtId="204" fontId="10" fillId="5" borderId="4" xfId="0" applyNumberFormat="1" applyFont="1" applyFill="1" applyBorder="1" applyAlignment="1">
      <x:alignment horizontal="center" vertical="center"/>
    </x:xf>
    <x:xf numFmtId="204" fontId="10" fillId="5" borderId="7" xfId="0" applyNumberFormat="1" applyFont="1" applyFill="1" applyBorder="1" applyAlignment="1">
      <x:alignment horizontal="center" vertical="center"/>
    </x:xf>
    <x:xf numFmtId="204" fontId="10" fillId="5" borderId="9" xfId="0" applyNumberFormat="1" applyFont="1" applyFill="1" applyBorder="1" applyAlignment="1">
      <x:alignment horizontal="center" vertical="center"/>
    </x:xf>
    <x:xf numFmtId="200" fontId="10" fillId="5" borderId="2" xfId="0" applyNumberFormat="1" applyFont="1" applyFill="1" applyBorder="1" applyAlignment="1">
      <x:alignment horizontal="right" vertical="center"/>
    </x:xf>
    <x:xf numFmtId="200" fontId="10" fillId="5" borderId="4" xfId="0" applyNumberFormat="1" applyFont="1" applyFill="1" applyBorder="1" applyAlignment="1">
      <x:alignment horizontal="right" vertical="center"/>
    </x:xf>
    <x:xf numFmtId="200" fontId="10" fillId="5" borderId="7" xfId="0" applyNumberFormat="1" applyFont="1" applyFill="1" applyBorder="1" applyAlignment="1">
      <x:alignment horizontal="right" vertical="center"/>
    </x:xf>
    <x:xf numFmtId="200" fontId="10" fillId="5" borderId="9" xfId="0" applyNumberFormat="1" applyFont="1" applyFill="1" applyBorder="1" applyAlignment="1">
      <x:alignment horizontal="right" vertical="center"/>
    </x:xf>
    <x:xf numFmtId="200" fontId="10" fillId="5" borderId="2" xfId="0" applyNumberFormat="1" applyFont="1" applyFill="1" applyBorder="1" applyAlignment="1">
      <x:alignment horizontal="center" vertical="center"/>
    </x:xf>
    <x:xf numFmtId="200" fontId="10" fillId="5" borderId="4" xfId="0" applyNumberFormat="1" applyFont="1" applyFill="1" applyBorder="1" applyAlignment="1">
      <x:alignment horizontal="center" vertical="center"/>
    </x:xf>
    <x:xf numFmtId="200" fontId="10" fillId="5" borderId="7" xfId="0" applyNumberFormat="1" applyFont="1" applyFill="1" applyBorder="1" applyAlignment="1">
      <x:alignment horizontal="center" vertical="center"/>
    </x:xf>
    <x:xf numFmtId="200" fontId="10" fillId="5" borderId="9" xfId="0" applyNumberFormat="1" applyFont="1" applyFill="1" applyBorder="1" applyAlignment="1">
      <x:alignment horizontal="center" vertical="center"/>
    </x:xf>
    <x:xf numFmtId="0" fontId="9" fillId="9" borderId="18" xfId="0" applyNumberFormat="1" applyFont="1" applyFill="1" applyBorder="1" applyAlignment="1">
      <x:alignment horizontal="right" vertical="center"/>
    </x:xf>
    <x:xf numFmtId="0" fontId="9" fillId="9" borderId="19" xfId="0" applyNumberFormat="1" applyFont="1" applyFill="1" applyBorder="1" applyAlignment="1">
      <x:alignment horizontal="right" vertical="center"/>
    </x:xf>
    <x:xf numFmtId="0" fontId="9" fillId="9" borderId="18" xfId="0" applyNumberFormat="1" applyFont="1" applyFill="1" applyBorder="1" applyAlignment="1">
      <x:alignment horizontal="right" vertical="center" wrapText="1"/>
    </x:xf>
    <x:xf numFmtId="0" fontId="9" fillId="9" borderId="19" xfId="0" applyNumberFormat="1" applyFont="1" applyFill="1" applyBorder="1" applyAlignment="1">
      <x:alignment horizontal="right" vertical="center" wrapText="1"/>
    </x:xf>
    <x:xf numFmtId="0" fontId="5" fillId="9" borderId="0" xfId="0" applyNumberFormat="1" applyFont="1" applyFill="1" applyBorder="1" applyAlignment="1">
      <x:alignment horizontal="right" vertical="center"/>
    </x:xf>
    <x:xf numFmtId="0" fontId="5" fillId="9" borderId="10" xfId="0" applyNumberFormat="1" applyFont="1" applyFill="1" applyBorder="1" applyAlignment="1">
      <x:alignment horizontal="right" vertical="center"/>
    </x:xf>
    <x:xf numFmtId="0" fontId="5" fillId="9" borderId="11" xfId="0" applyNumberFormat="1" applyFont="1" applyFill="1" applyBorder="1" applyAlignment="1">
      <x:alignment horizontal="right" vertical="center"/>
    </x:xf>
    <x:xf numFmtId="0" fontId="5" fillId="9" borderId="12" xfId="0" applyNumberFormat="1" applyFont="1" applyFill="1" applyBorder="1" applyAlignment="1">
      <x:alignment horizontal="right" vertical="center"/>
    </x:xf>
    <x:xf numFmtId="0" fontId="5" fillId="9" borderId="18" xfId="0" applyNumberFormat="1" applyFont="1" applyFill="1" applyBorder="1" applyAlignment="1">
      <x:alignment horizontal="right" vertical="center"/>
    </x:xf>
    <x:xf numFmtId="0" fontId="5" fillId="9" borderId="19" xfId="0" applyNumberFormat="1" applyFont="1" applyFill="1" applyBorder="1" applyAlignment="1">
      <x:alignment horizontal="right" vertical="center"/>
    </x:xf>
    <x:xf numFmtId="0" fontId="5" fillId="9" borderId="13" xfId="0" applyNumberFormat="1" applyFont="1" applyFill="1" applyBorder="1" applyAlignment="1">
      <x:alignment horizontal="right" vertical="center"/>
    </x:xf>
    <x:xf numFmtId="0" fontId="5" fillId="9" borderId="14" xfId="0" applyNumberFormat="1" applyFont="1" applyFill="1" applyBorder="1" applyAlignment="1">
      <x:alignment horizontal="right" vertical="center"/>
    </x:xf>
    <x:xf numFmtId="0" fontId="5" fillId="9" borderId="15" xfId="0" applyNumberFormat="1" applyFont="1" applyFill="1" applyBorder="1" applyAlignment="1">
      <x:alignment horizontal="right" vertical="center"/>
    </x:xf>
    <x:xf numFmtId="0" fontId="5" fillId="9" borderId="10" xfId="0" applyNumberFormat="1" applyFont="1" applyFill="1" applyBorder="1" applyAlignment="1">
      <x:alignment horizontal="right" vertical="center" wrapText="1"/>
    </x:xf>
    <x:xf numFmtId="0" fontId="5" fillId="9" borderId="11" xfId="0" applyNumberFormat="1" applyFont="1" applyFill="1" applyBorder="1" applyAlignment="1">
      <x:alignment horizontal="right" vertical="center" wrapText="1"/>
    </x:xf>
    <x:xf numFmtId="0" fontId="5" fillId="9" borderId="12" xfId="0" applyNumberFormat="1" applyFont="1" applyFill="1" applyBorder="1" applyAlignment="1">
      <x:alignment horizontal="right" vertical="center" wrapText="1"/>
    </x:xf>
    <x:xf numFmtId="0" fontId="5" fillId="9" borderId="18" xfId="0" applyNumberFormat="1" applyFont="1" applyFill="1" applyBorder="1" applyAlignment="1">
      <x:alignment horizontal="right" vertical="center" wrapText="1"/>
    </x:xf>
    <x:xf numFmtId="0" fontId="5" fillId="9" borderId="0" xfId="0" applyNumberFormat="1" applyFont="1" applyFill="1" applyBorder="1" applyAlignment="1">
      <x:alignment horizontal="right" vertical="center" wrapText="1"/>
    </x:xf>
    <x:xf numFmtId="0" fontId="5" fillId="9" borderId="19" xfId="0" applyNumberFormat="1" applyFont="1" applyFill="1" applyBorder="1" applyAlignment="1">
      <x:alignment horizontal="right" vertical="center" wrapText="1"/>
    </x:xf>
    <x:xf numFmtId="0" fontId="5" fillId="9" borderId="13" xfId="0" applyNumberFormat="1" applyFont="1" applyFill="1" applyBorder="1" applyAlignment="1">
      <x:alignment horizontal="right" vertical="center" wrapText="1"/>
    </x:xf>
    <x:xf numFmtId="0" fontId="5" fillId="9" borderId="14" xfId="0" applyNumberFormat="1" applyFont="1" applyFill="1" applyBorder="1" applyAlignment="1">
      <x:alignment horizontal="right" vertical="center" wrapText="1"/>
    </x:xf>
    <x:xf numFmtId="0" fontId="5" fillId="9" borderId="1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17"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b/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c07ac24144e6d" /><Relationship Type="http://schemas.openxmlformats.org/officeDocument/2006/relationships/theme" Target="/xl/theme/theme1.xml" Id="Rf388a0e2cd364fde" /><Relationship Type="http://schemas.openxmlformats.org/officeDocument/2006/relationships/sharedStrings" Target="/xl/sharedStrings.xml" Id="R48f19ed991a348a6" /><Relationship Type="http://schemas.openxmlformats.org/officeDocument/2006/relationships/worksheet" Target="/xl/worksheets/sheet1.xml" Id="Rfbf6e799b28640c8" /><Relationship Type="http://schemas.openxmlformats.org/officeDocument/2006/relationships/worksheet" Target="/xl/worksheets/sheet2.xml" Id="Rc335d19d40954cf3" /><Relationship Type="http://schemas.openxmlformats.org/officeDocument/2006/relationships/worksheet" Target="/xl/worksheets/sheet3.xml" Id="Rf5bd2d93b4084895" /><Relationship Type="http://schemas.openxmlformats.org/officeDocument/2006/relationships/worksheet" Target="/xl/worksheets/sheet4.xml" Id="R5c5f872e44a94846" /><Relationship Type="http://schemas.openxmlformats.org/officeDocument/2006/relationships/worksheet" Target="/xl/worksheets/sheet5.xml" Id="R43846570cf834be2" /><Relationship Type="http://schemas.openxmlformats.org/officeDocument/2006/relationships/worksheet" Target="/xl/worksheets/sheet6.xml" Id="R2a69e7493180442b" /><Relationship Type="http://schemas.openxmlformats.org/officeDocument/2006/relationships/worksheet" Target="/xl/worksheets/sheet7.xml" Id="R3640d008420b420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7315bc4c8814743" /><Relationship Type="http://schemas.openxmlformats.org/officeDocument/2006/relationships/chart" Target="/xl/drawings/charts/chart2.xml" Id="R77f6541e9f6341f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الأصناف حسب نتيجة الجرد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الأصناف</c:v>
          </c:tx>
          <c:cat>
            <c:strRef>
              <c:f>'لوحة-المعلومات'!$A$16:$A$19</c:f>
              <c:strCache>
                <c:ptCount val="0"/>
              </c:strCache>
            </c:strRef>
          </c:cat>
          <c:val>
            <c:numRef>
              <c:f>'لوحة-المعلومات'!$B$16:$B$19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الرصيد الدفتري مقابل الكمية المعدودة حسب الفئة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الرصيد الدفتري</c:v>
          </c:tx>
          <c:cat>
            <c:strRef>
              <c:f>'لوحة-المعلومات'!$D$16:$D$21</c:f>
              <c:strCache>
                <c:ptCount val="0"/>
              </c:strCache>
            </c:strRef>
          </c:cat>
          <c:val>
            <c:numRef>
              <c:f>'لوحة-المعلومات'!$E$16:$E$21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الكمية المعدودة</c:v>
          </c:tx>
          <c:cat>
            <c:strRef>
              <c:f>'لوحة-المعلومات'!$D$16:$D$21</c:f>
              <c:strCache>
                <c:ptCount val="0"/>
              </c:strCache>
            </c:strRef>
          </c:cat>
          <c:val>
            <c:numRef>
              <c:f>'لوحة-المعلومات'!$F$16:$F$21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5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7315bc4c8814743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7f6541e9f6341f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temsTableAR" displayName="ItemsTableAR" ref="A10:H110" headerRowCount="1" totalsRowCount="0" totalsRowShown="0">
  <x:autoFilter ref="A10:H110"/>
  <x:tableColumns count="8">
    <x:tableColumn id="1" name="رمز الصنف"/>
    <x:tableColumn id="2" name="اسم الصنف"/>
    <x:tableColumn id="3" name="الفئة"/>
    <x:tableColumn id="4" name="الوحدة"/>
    <x:tableColumn id="5" name="الموقع"/>
    <x:tableColumn id="6" name="الرصيد الدفتري"/>
    <x:tableColumn id="7" name="تكلفة الوحدة"/>
    <x:tableColumn id="8" name="نشط؟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untSheetTableAR" displayName="CountSheetTableAR" ref="A10:K110" headerRowCount="1" totalsRowCount="0" totalsRowShown="0">
  <x:autoFilter ref="A10:K110"/>
  <x:tableColumns count="11">
    <x:tableColumn id="1" name="معرف الجرد"/>
    <x:tableColumn id="2" name="رمز الصنف"/>
    <x:tableColumn id="3" name="اسم الصنف"/>
    <x:tableColumn id="4" name="الفئة"/>
    <x:tableColumn id="5" name="الموقع"/>
    <x:tableColumn id="6" name="الرصيد الدفتري"/>
    <x:tableColumn id="7" name="تكلفة الوحدة"/>
    <x:tableColumn id="8" name="الكمية المعدودة"/>
    <x:tableColumn id="9" name="القائم بالعد"/>
    <x:tableColumn id="10" name="الحالة"/>
    <x:tableColumn id="11" name="ملاحظات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untVariancesTableAR" displayName="CountVariancesTableAR" ref="A10:N110" headerRowCount="1" totalsRowCount="0" totalsRowShown="0">
  <x:autoFilter ref="A10:N110"/>
  <x:tableColumns count="14">
    <x:tableColumn id="1" name="رمز الصنف"/>
    <x:tableColumn id="2" name="اسم الصنف"/>
    <x:tableColumn id="3" name="الفئة"/>
    <x:tableColumn id="4" name="الموقع"/>
    <x:tableColumn id="5" name="الرصيد الدفتري"/>
    <x:tableColumn id="6" name="الكمية المعدودة"/>
    <x:tableColumn id="7" name="فرق الوحدات"/>
    <x:tableColumn id="8" name="نسبة الفرق"/>
    <x:tableColumn id="9" name="تكلفة الوحدة"/>
    <x:tableColumn id="10" name="فرق القيمة"/>
    <x:tableColumn id="11" name="النتيجة"/>
    <x:tableColumn id="12" name="إشارة المراجعة"/>
    <x:tableColumn id="13" name="فرق القيمة المطلق"/>
    <x:tableColumn id="14" name="نشط؟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7da5ba95e807474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c1d4e549d8e4b1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d0c6bc6e46b343c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530fbab516b14a1f" /></Relationships>
</file>

<file path=xl/worksheets/sheet1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2" hidden="0" customWidth="1"/>
    <x:col min="2" max="2" width="25" hidden="0" customWidth="1"/>
    <x:col min="3" max="3" width="2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6" customHeight="1">
      <x:c r="A1" s="5" t="str">
        <x:v>متعقب الجرد الفعلي للمنشآت الصغيرة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6" customHeight="1">
      <x:c r="A3" s="8" t="str">
        <x:v>نفّذ جرداً فعلياً وقارنه بالرصيد الدفتري وراجع العجز والزيادة وفروقات القيمة في مصنف Excel 2021.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البدء السريع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4" customHeight="1">
      <x:c r="A7" s="12" t="str">
        <x:v>1</x:v>
      </x:c>
      <x:c r="B7" s="15" t="str">
        <x:v>راجع الإعدادات</x:v>
      </x:c>
      <x:c r="C7" s="18" t="str">
        <x:v>أكد مرجع الجرد وتاريخه ورمز العملة وحد المراجعة والقوائم المنسدلة.</x:v>
      </x:c>
      <x:c r="D7" s="18"/>
      <x:c r="E7" s="18"/>
      <x:c r="F7" s="18"/>
      <x:c r="G7" s="18"/>
      <x:c r="H7" s="18"/>
    </x:row>
    <x:row r="8" ht="34" customHeight="1">
      <x:c r="A8" s="12" t="str">
        <x:v>2</x:v>
      </x:c>
      <x:c r="B8" s="15" t="str">
        <x:v>حافظ على الأصناف</x:v>
      </x:c>
      <x:c r="C8" s="18" t="str">
        <x:v>استبدل الدليل الوهمي مع الحفاظ على رموز أصناف فريدة والرؤوس والصيغ والتحقق.</x:v>
      </x:c>
      <x:c r="D8" s="18"/>
      <x:c r="E8" s="18"/>
      <x:c r="F8" s="18"/>
      <x:c r="G8" s="18"/>
      <x:c r="H8" s="18"/>
    </x:row>
    <x:row r="9" ht="34" customHeight="1">
      <x:c r="A9" s="12" t="str">
        <x:v>3</x:v>
      </x:c>
      <x:c r="B9" s="15" t="str">
        <x:v>أدخل الجرد</x:v>
      </x:c>
      <x:c r="C9" s="18" t="str">
        <x:v>اختر كل رمز صنف مرة واحدة وأدخل الكمية الفعلية والقائم بالعد والحالة والملاحظات.</x:v>
      </x:c>
      <x:c r="D9" s="18"/>
      <x:c r="E9" s="18"/>
      <x:c r="F9" s="18"/>
      <x:c r="G9" s="18"/>
      <x:c r="H9" s="18"/>
    </x:row>
    <x:row r="10" ht="34" customHeight="1">
      <x:c r="A10" s="12" t="str">
        <x:v>4</x:v>
      </x:c>
      <x:c r="B10" s="15" t="str">
        <x:v>راجع الفروقات</x:v>
      </x:c>
      <x:c r="C10" s="18" t="str">
        <x:v>استخدم فروقات-الجرد والتسوية للتحقق من العجز والزيادة وإشارات المراجعة.</x:v>
      </x:c>
      <x:c r="D10" s="18"/>
      <x:c r="E10" s="18"/>
      <x:c r="F10" s="18"/>
      <x:c r="G10" s="18"/>
      <x:c r="H10" s="18"/>
    </x:row>
    <x:row r="11" ht="34" customHeight="1">
      <x:c r="A11" s="12" t="str">
        <x:v>5</x:v>
      </x:c>
      <x:c r="B11" s="15" t="str">
        <x:v>اعتمد بصورة منفصلة</x:v>
      </x:c>
      <x:c r="C11" s="18" t="str">
        <x:v>استخدم لوحة-المعلومات ثم اعتمد أي تعديل مخزون أو قيد محاسبي خارج هذا المصنف.</x:v>
      </x:c>
      <x:c r="D11" s="18"/>
      <x:c r="E11" s="18"/>
      <x:c r="F11" s="18"/>
      <x:c r="G11" s="18"/>
      <x:c r="H11" s="18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دليل الخلايا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21" t="str">
        <x:v>خلايا الإدخال</x:v>
      </x:c>
      <x:c r="B16" s="24" t="str">
        <x:v>أصفر فاتح</x:v>
      </x:c>
      <x:c r="C16" s="17" t="str">
        <x:v>أدخل البيانات أو استبدلها</x:v>
      </x:c>
      <x:c r="D16" s="3"/>
      <x:c r="E16" s="3"/>
      <x:c r="F16" s="3"/>
      <x:c r="G16" s="3"/>
      <x:c r="H16" s="3"/>
    </x:row>
    <x:row r="17">
      <x:c r="A17" s="21" t="str">
        <x:v>خلايا محسوبة</x:v>
      </x:c>
      <x:c r="B17" s="24" t="str">
        <x:v>أزرق فاتح</x:v>
      </x:c>
      <x:c r="C17" s="17" t="str">
        <x:v>صيغ؛ لا تستبدلها</x:v>
      </x:c>
      <x:c r="D17" s="3"/>
      <x:c r="E17" s="3"/>
      <x:c r="F17" s="3"/>
      <x:c r="G17" s="3"/>
      <x:c r="H17" s="3"/>
    </x:row>
    <x:row r="18">
      <x:c r="A18" s="21" t="str">
        <x:v>تنبيهات</x:v>
      </x:c>
      <x:c r="B18" s="24" t="str">
        <x:v>كهرماني أو أحمر</x:v>
      </x:c>
      <x:c r="C18" s="17" t="str">
        <x:v>راجع الفروقات غير المكتملة أو المهمة</x:v>
      </x:c>
      <x:c r="D18" s="3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4" t="str">
        <x:v>مصمم لدورة جرد فعلي واحدة ودليل أصناف واحد بسعة 100 صنف وتسمية عملة واحدة. البيانات وهمية وقابلة للحذف. لا يرحّل المصنف تعديلات المخزون. | LSTB-PRODUCT-013 | v1.0.0 | AR</x:v>
      </x:c>
      <x:c r="B21" s="35"/>
      <x:c r="C21" s="35"/>
      <x:c r="D21" s="35"/>
      <x:c r="E21" s="35"/>
      <x:c r="F21" s="35"/>
      <x:c r="G21" s="35"/>
      <x:c r="H21" s="36"/>
    </x:row>
    <x:row r="22">
      <x:c r="A22" s="37"/>
      <x:c r="B22" s="38"/>
      <x:c r="C22" s="38"/>
      <x:c r="D22" s="38"/>
      <x:c r="E22" s="38"/>
      <x:c r="F22" s="38"/>
      <x:c r="G22" s="38"/>
      <x:c r="H22" s="39"/>
    </x:row>
    <x:row r="23">
      <x:c r="A23" s="40"/>
      <x:c r="B23" s="41"/>
      <x:c r="C23" s="41"/>
      <x:c r="D23" s="41"/>
      <x:c r="E23" s="41"/>
      <x:c r="F23" s="41"/>
      <x:c r="G23" s="41"/>
      <x:c r="H23" s="42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C7:H7"/>
    <x:mergeCell ref="C8:H8"/>
    <x:mergeCell ref="C9:H9"/>
    <x:mergeCell ref="C10:H10"/>
    <x:mergeCell ref="C11:H11"/>
    <x:mergeCell ref="A14:H14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4" hidden="0" customWidth="1"/>
    <x:col min="2" max="2" width="24" hidden="0" customWidth="1"/>
    <x:col min="3" max="3" width="36" hidden="0" customWidth="1"/>
    <x:col min="4" max="4" width="3" hidden="0" customWidth="1"/>
    <x:col min="5" max="5" width="22" hidden="0" customWidth="1"/>
    <x:col min="6" max="6" width="15" hidden="0" customWidth="1"/>
    <x:col min="7" max="7" width="22" hidden="0" customWidth="1"/>
    <x:col min="8" max="8" width="22" hidden="0" customWidth="1"/>
    <x:col min="9" max="9" width="18" hidden="0" customWidth="1"/>
    <x:col min="10" max="10" width="14" hidden="0" customWidth="1"/>
  </x:cols>
  <x:sheetData>
    <x:row r="1" ht="26" customHeight="1">
      <x:c r="A1" s="5" t="str">
        <x:v>الإعدادات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6" customHeight="1">
      <x:c r="A3" s="8" t="str">
        <x:v>حدّث بيانات الجرد والقوائم العربية التي تغذي الخانات المنسدلة.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10" t="str">
        <x:v>بيانات الجرد</x:v>
      </x:c>
      <x:c r="B5" s="10"/>
      <x:c r="C5" s="10"/>
      <x:c r="D5" s="3"/>
      <x:c r="E5" s="56" t="str">
        <x:v>الفئات</x:v>
      </x:c>
      <x:c r="F5" s="56" t="str">
        <x:v>الوحدات</x:v>
      </x:c>
      <x:c r="G5" s="56" t="str">
        <x:v>المواقع</x:v>
      </x:c>
      <x:c r="H5" s="56" t="str">
        <x:v>القائمون بالعد</x:v>
      </x:c>
      <x:c r="I5" s="56" t="str">
        <x:v>الحالات</x:v>
      </x:c>
      <x:c r="J5" s="56" t="str">
        <x:v>نشط؟</x:v>
      </x:c>
    </x:row>
    <x:row r="6" ht="24" customHeight="1">
      <x:c r="A6" s="43" t="str">
        <x:v>اسم المنشأة</x:v>
      </x:c>
      <x:c r="B6" s="44" t="str">
        <x:v>مؤسسة الميناء الأزرق</x:v>
      </x:c>
      <x:c r="C6" s="50" t="str">
        <x:v>استبدله باسم منشأتك</x:v>
      </x:c>
      <x:c r="D6" s="3"/>
      <x:c r="E6" s="44" t="str">
        <x:v>مستلزمات مكتبية</x:v>
      </x:c>
      <x:c r="F6" s="44" t="str">
        <x:v>قطعة</x:v>
      </x:c>
      <x:c r="G6" s="44" t="str">
        <x:v>المتجر الرئيسي</x:v>
      </x:c>
      <x:c r="H6" s="44" t="str">
        <x:v>مايا تشن</x:v>
      </x:c>
      <x:c r="I6" s="44" t="str">
        <x:v>سليم</x:v>
      </x:c>
      <x:c r="J6" s="44" t="str">
        <x:v>نعم</x:v>
      </x:c>
    </x:row>
    <x:row r="7" ht="24" customHeight="1">
      <x:c r="A7" s="43" t="str">
        <x:v>مرجع الجرد</x:v>
      </x:c>
      <x:c r="B7" s="44" t="str">
        <x:v>جرد-2026-08</x:v>
      </x:c>
      <x:c r="C7" s="50" t="str">
        <x:v>استخدم مرجعاً واحداً لهذه الدورة</x:v>
      </x:c>
      <x:c r="D7" s="3"/>
      <x:c r="E7" s="44" t="str">
        <x:v>تغليف</x:v>
      </x:c>
      <x:c r="F7" s="44" t="str">
        <x:v>صندوق</x:v>
      </x:c>
      <x:c r="G7" s="44" t="str">
        <x:v>المخزن الخلفي</x:v>
      </x:c>
      <x:c r="H7" s="44" t="str">
        <x:v>عمر حسن</x:v>
      </x:c>
      <x:c r="I7" s="44" t="str">
        <x:v>تالف</x:v>
      </x:c>
      <x:c r="J7" s="44" t="str">
        <x:v>لا</x:v>
      </x:c>
    </x:row>
    <x:row r="8" ht="24" customHeight="1">
      <x:c r="A8" s="43" t="str">
        <x:v>تاريخ الجرد</x:v>
      </x:c>
      <x:c r="B8" s="51" t="n">
        <x:v>46245</x:v>
      </x:c>
      <x:c r="C8" s="50" t="str">
        <x:v>تاريخ الجرد اليدوي</x:v>
      </x:c>
      <x:c r="D8" s="3"/>
      <x:c r="E8" s="44" t="str">
        <x:v>تنظيف</x:v>
      </x:c>
      <x:c r="F8" s="44" t="str">
        <x:v>عبوة</x:v>
      </x:c>
      <x:c r="G8" s="44" t="str">
        <x:v>المكتب</x:v>
      </x:c>
      <x:c r="H8" s="44" t="str">
        <x:v>لينا بارك</x:v>
      </x:c>
      <x:c r="I8" s="44" t="str">
        <x:v>محجوز</x:v>
      </x:c>
      <x:c r="J8" s="44"/>
    </x:row>
    <x:row r="9" ht="24" customHeight="1">
      <x:c r="A9" s="43" t="str">
        <x:v>رمز العملة</x:v>
      </x:c>
      <x:c r="B9" s="44" t="str">
        <x:v>AED</x:v>
      </x:c>
      <x:c r="C9" s="50" t="str">
        <x:v>تسمية عرض فقط؛ عملة واحدة</x:v>
      </x:c>
      <x:c r="D9" s="3"/>
      <x:c r="E9" s="44" t="str">
        <x:v>إلكترونيات</x:v>
      </x:c>
      <x:c r="F9" s="44" t="str">
        <x:v>كجم</x:v>
      </x:c>
      <x:c r="G9" s="44" t="str">
        <x:v>الورشة</x:v>
      </x:c>
      <x:c r="H9" s="44" t="str">
        <x:v>جيمس كول</x:v>
      </x:c>
      <x:c r="I9" s="44" t="str">
        <x:v>إعادة عدّ</x:v>
      </x:c>
      <x:c r="J9" s="44"/>
    </x:row>
    <x:row r="10" ht="24" customHeight="1">
      <x:c r="A10" s="43" t="str">
        <x:v>حد المراجعة</x:v>
      </x:c>
      <x:c r="B10" s="52" t="n">
        <x:v>0.03</x:v>
      </x:c>
      <x:c r="C10" s="50" t="str">
        <x:v>النسبة المطلقة التي تستوجب المراجعة</x:v>
      </x:c>
      <x:c r="D10" s="3"/>
      <x:c r="E10" s="44" t="str">
        <x:v>صيانة</x:v>
      </x:c>
      <x:c r="F10" s="44" t="str">
        <x:v>لتر</x:v>
      </x:c>
      <x:c r="G10" s="44" t="str">
        <x:v>المستودع</x:v>
      </x:c>
      <x:c r="H10" s="44"/>
      <x:c r="I10" s="44"/>
      <x:c r="J10" s="44"/>
    </x:row>
    <x:row r="11" ht="24" customHeight="1">
      <x:c r="A11" s="43" t="str">
        <x:v>معرف المنتج</x:v>
      </x:c>
      <x:c r="B11" s="47" t="str">
        <x:v>LSTB-PRODUCT-013</x:v>
      </x:c>
      <x:c r="C11" s="50" t="str">
        <x:v>معرف دائم للمنتج</x:v>
      </x:c>
      <x:c r="D11" s="3"/>
      <x:c r="E11" s="44" t="str">
        <x:v>أغذية ومشروبات</x:v>
      </x:c>
      <x:c r="F11" s="44" t="str">
        <x:v>لفة</x:v>
      </x:c>
      <x:c r="G11" s="44" t="str">
        <x:v>صالة العرض</x:v>
      </x:c>
      <x:c r="H11" s="44"/>
      <x:c r="I11" s="44"/>
      <x:c r="J11" s="44"/>
    </x:row>
    <x:row r="12" ht="24" customHeight="1">
      <x:c r="A12" s="43" t="str">
        <x:v>الإصدار</x:v>
      </x:c>
      <x:c r="B12" s="47" t="str">
        <x:v>1.0.0</x:v>
      </x:c>
      <x:c r="C12" s="50" t="str">
        <x:v>إصدار المصنف الحالي</x:v>
      </x:c>
      <x:c r="D12" s="3"/>
      <x:c r="E12" s="44"/>
      <x:c r="F12" s="44"/>
      <x:c r="G12" s="44"/>
      <x:c r="H12" s="44"/>
      <x:c r="I12" s="44"/>
      <x:c r="J12" s="44"/>
    </x:row>
    <x:row r="13" ht="24" customHeight="1">
      <x:c r="A13" s="3"/>
      <x:c r="B13" s="3"/>
      <x:c r="C13" s="3"/>
      <x:c r="D13" s="3"/>
      <x:c r="E13" s="44"/>
      <x:c r="F13" s="44"/>
      <x:c r="G13" s="44"/>
      <x:c r="H13" s="44"/>
      <x:c r="I13" s="44"/>
      <x:c r="J13" s="44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</x:sheetData>
  <x:mergeCells>
    <x:mergeCell ref="A1:J2"/>
    <x:mergeCell ref="A3:J3"/>
    <x:mergeCell ref="A5:C5"/>
  </x:mergeCells>
  <x:dataValidations count="1">
    <x:dataValidation type="decimal" operator="between" sqref="B10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6" hidden="0" customWidth="1"/>
    <x:col min="2" max="2" width="29" hidden="0" customWidth="1"/>
    <x:col min="3" max="3" width="23" hidden="0" customWidth="1"/>
    <x:col min="4" max="4" width="14" hidden="0" customWidth="1"/>
    <x:col min="5" max="5" width="23" hidden="0" customWidth="1"/>
    <x:col min="6" max="6" width="22" hidden="0" customWidth="1"/>
    <x:col min="7" max="7" width="17" hidden="0" customWidth="1"/>
    <x:col min="8" max="8" width="14" hidden="0" customWidth="1"/>
  </x:cols>
  <x:sheetData>
    <x:row r="1" ht="26" customHeight="1">
      <x:c r="A1" s="5" t="str">
        <x:v>الأصناف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6" customHeight="1">
      <x:c r="A3" s="8" t="str">
        <x:v>حافظ على صنف واحد في كل صف. الرصيد الدفتري وتكلفة الوحدة بيانات إدخال.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38" t="str">
        <x:v>استخدم رمزاً فريداً لكل صنف. يجب أن يكون الرصيد الدفتري هو الكمية المعتمدة مباشرة قبل الجرد.</x:v>
      </x:c>
      <x:c r="B5" s="38"/>
      <x:c r="C5" s="38"/>
      <x:c r="D5" s="38"/>
      <x:c r="E5" s="38"/>
      <x:c r="F5" s="38"/>
      <x:c r="G5" s="38"/>
      <x:c r="H5" s="38"/>
    </x:row>
    <x:row r="6">
      <x:c r="A6" s="3"/>
      <x:c r="B6" s="3"/>
      <x:c r="C6" s="3"/>
      <x:c r="D6" s="3"/>
      <x:c r="E6" s="3"/>
      <x:c r="F6" s="3"/>
      <x:c r="G6" s="3"/>
      <x:c r="H6" s="3"/>
    </x:row>
    <x:row r="7">
      <x:c r="A7" s="3"/>
      <x:c r="B7" s="3"/>
      <x:c r="C7" s="3"/>
      <x:c r="D7" s="3"/>
      <x:c r="E7" s="3"/>
      <x:c r="F7" s="3"/>
      <x:c r="G7" s="3"/>
      <x:c r="H7" s="3"/>
    </x:row>
    <x:row r="8">
      <x:c r="A8" s="3"/>
      <x:c r="B8" s="3"/>
      <x:c r="C8" s="3"/>
      <x:c r="D8" s="3"/>
      <x:c r="E8" s="3"/>
      <x:c r="F8" s="3"/>
      <x:c r="G8" s="3"/>
      <x:c r="H8" s="3"/>
    </x:row>
    <x:row r="9">
      <x:c r="A9" s="3"/>
      <x:c r="B9" s="3"/>
      <x:c r="C9" s="3"/>
      <x:c r="D9" s="3"/>
      <x:c r="E9" s="3"/>
      <x:c r="F9" s="3"/>
      <x:c r="G9" s="3"/>
      <x:c r="H9" s="3"/>
    </x:row>
    <x:row r="10" ht="44" customHeight="1">
      <x:c r="A10" s="56" t="str">
        <x:v>رمز الصنف</x:v>
      </x:c>
      <x:c r="B10" s="56" t="str">
        <x:v>اسم الصنف</x:v>
      </x:c>
      <x:c r="C10" s="56" t="str">
        <x:v>الفئة</x:v>
      </x:c>
      <x:c r="D10" s="56" t="str">
        <x:v>الوحدة</x:v>
      </x:c>
      <x:c r="E10" s="56" t="str">
        <x:v>الموقع</x:v>
      </x:c>
      <x:c r="F10" s="56" t="str">
        <x:v>الرصيد الدفتري</x:v>
      </x:c>
      <x:c r="G10" s="56" t="str">
        <x:v>تكلفة الوحدة</x:v>
      </x:c>
      <x:c r="H10" s="56" t="str">
        <x:v>نشط؟</x:v>
      </x:c>
    </x:row>
    <x:row r="11">
      <x:c r="A11" s="44" t="str">
        <x:v>SKU-001</x:v>
      </x:c>
      <x:c r="B11" s="44" t="str">
        <x:v>ورق تصوير A4</x:v>
      </x:c>
      <x:c r="C11" s="44" t="str">
        <x:v>مستلزمات مكتبية</x:v>
      </x:c>
      <x:c r="D11" s="44" t="str">
        <x:v>قطعة</x:v>
      </x:c>
      <x:c r="E11" s="44" t="str">
        <x:v>المتجر الرئيسي</x:v>
      </x:c>
      <x:c r="F11" s="57" t="n">
        <x:v>25</x:v>
      </x:c>
      <x:c r="G11" s="57" t="n">
        <x:v>12</x:v>
      </x:c>
      <x:c r="H11" s="44" t="str">
        <x:v>نعم</x:v>
      </x:c>
    </x:row>
    <x:row r="12">
      <x:c r="A12" s="44" t="str">
        <x:v>SKU-002</x:v>
      </x:c>
      <x:c r="B12" s="44" t="str">
        <x:v>حبر طابعة أسود</x:v>
      </x:c>
      <x:c r="C12" s="44" t="str">
        <x:v>مستلزمات مكتبية</x:v>
      </x:c>
      <x:c r="D12" s="44" t="str">
        <x:v>قطعة</x:v>
      </x:c>
      <x:c r="E12" s="44" t="str">
        <x:v>المكتب</x:v>
      </x:c>
      <x:c r="F12" s="57" t="n">
        <x:v>40</x:v>
      </x:c>
      <x:c r="G12" s="57" t="n">
        <x:v>8</x:v>
      </x:c>
      <x:c r="H12" s="44" t="str">
        <x:v>نعم</x:v>
      </x:c>
    </x:row>
    <x:row r="13">
      <x:c r="A13" s="44" t="str">
        <x:v>SKU-003</x:v>
      </x:c>
      <x:c r="B13" s="44" t="str">
        <x:v>صناديق شحن متوسطة</x:v>
      </x:c>
      <x:c r="C13" s="44" t="str">
        <x:v>تغليف</x:v>
      </x:c>
      <x:c r="D13" s="44" t="str">
        <x:v>صندوق</x:v>
      </x:c>
      <x:c r="E13" s="44" t="str">
        <x:v>المخزن الخلفي</x:v>
      </x:c>
      <x:c r="F13" s="57" t="n">
        <x:v>18</x:v>
      </x:c>
      <x:c r="G13" s="57" t="n">
        <x:v>22</x:v>
      </x:c>
      <x:c r="H13" s="44" t="str">
        <x:v>نعم</x:v>
      </x:c>
    </x:row>
    <x:row r="14">
      <x:c r="A14" s="44" t="str">
        <x:v>SKU-004</x:v>
      </x:c>
      <x:c r="B14" s="44" t="str">
        <x:v>عبوة تغليف فقاعي</x:v>
      </x:c>
      <x:c r="C14" s="44" t="str">
        <x:v>تغليف</x:v>
      </x:c>
      <x:c r="D14" s="44" t="str">
        <x:v>عبوة</x:v>
      </x:c>
      <x:c r="E14" s="44" t="str">
        <x:v>المستودع</x:v>
      </x:c>
      <x:c r="F14" s="57" t="n">
        <x:v>60</x:v>
      </x:c>
      <x:c r="G14" s="57" t="n">
        <x:v>6</x:v>
      </x:c>
      <x:c r="H14" s="44" t="str">
        <x:v>نعم</x:v>
      </x:c>
    </x:row>
    <x:row r="15">
      <x:c r="A15" s="44" t="str">
        <x:v>SKU-005</x:v>
      </x:c>
      <x:c r="B15" s="44" t="str">
        <x:v>منظف أسطح</x:v>
      </x:c>
      <x:c r="C15" s="44" t="str">
        <x:v>تنظيف</x:v>
      </x:c>
      <x:c r="D15" s="44" t="str">
        <x:v>قطعة</x:v>
      </x:c>
      <x:c r="E15" s="44" t="str">
        <x:v>المكتب</x:v>
      </x:c>
      <x:c r="F15" s="57" t="n">
        <x:v>12</x:v>
      </x:c>
      <x:c r="G15" s="57" t="n">
        <x:v>14</x:v>
      </x:c>
      <x:c r="H15" s="44" t="str">
        <x:v>نعم</x:v>
      </x:c>
    </x:row>
    <x:row r="16">
      <x:c r="A16" s="44" t="str">
        <x:v>SKU-006</x:v>
      </x:c>
      <x:c r="B16" s="44" t="str">
        <x:v>عبوة إعادة تعبئة صابون</x:v>
      </x:c>
      <x:c r="C16" s="44" t="str">
        <x:v>تنظيف</x:v>
      </x:c>
      <x:c r="D16" s="44" t="str">
        <x:v>كجم</x:v>
      </x:c>
      <x:c r="E16" s="44" t="str">
        <x:v>الورشة</x:v>
      </x:c>
      <x:c r="F16" s="57" t="n">
        <x:v>30</x:v>
      </x:c>
      <x:c r="G16" s="57" t="n">
        <x:v>7</x:v>
      </x:c>
      <x:c r="H16" s="44" t="str">
        <x:v>نعم</x:v>
      </x:c>
    </x:row>
    <x:row r="17">
      <x:c r="A17" s="44" t="str">
        <x:v>SKU-007</x:v>
      </x:c>
      <x:c r="B17" s="44" t="str">
        <x:v>كابل USB-C</x:v>
      </x:c>
      <x:c r="C17" s="44" t="str">
        <x:v>إلكترونيات</x:v>
      </x:c>
      <x:c r="D17" s="44" t="str">
        <x:v>قطعة</x:v>
      </x:c>
      <x:c r="E17" s="44" t="str">
        <x:v>صالة العرض</x:v>
      </x:c>
      <x:c r="F17" s="57" t="n">
        <x:v>8</x:v>
      </x:c>
      <x:c r="G17" s="57" t="n">
        <x:v>105</x:v>
      </x:c>
      <x:c r="H17" s="44" t="str">
        <x:v>نعم</x:v>
      </x:c>
    </x:row>
    <x:row r="18">
      <x:c r="A18" s="44" t="str">
        <x:v>SKU-008</x:v>
      </x:c>
      <x:c r="B18" s="44" t="str">
        <x:v>ماسح باركود</x:v>
      </x:c>
      <x:c r="C18" s="44" t="str">
        <x:v>إلكترونيات</x:v>
      </x:c>
      <x:c r="D18" s="44" t="str">
        <x:v>قطعة</x:v>
      </x:c>
      <x:c r="E18" s="44" t="str">
        <x:v>المستودع</x:v>
      </x:c>
      <x:c r="F18" s="57" t="n">
        <x:v>50</x:v>
      </x:c>
      <x:c r="G18" s="57" t="n">
        <x:v>18</x:v>
      </x:c>
      <x:c r="H18" s="44" t="str">
        <x:v>نعم</x:v>
      </x:c>
    </x:row>
    <x:row r="19">
      <x:c r="A19" s="44" t="str">
        <x:v>SKU-009</x:v>
      </x:c>
      <x:c r="B19" s="44" t="str">
        <x:v>قفازات صيانة</x:v>
      </x:c>
      <x:c r="C19" s="44" t="str">
        <x:v>صيانة</x:v>
      </x:c>
      <x:c r="D19" s="44" t="str">
        <x:v>عبوة</x:v>
      </x:c>
      <x:c r="E19" s="44" t="str">
        <x:v>الورشة</x:v>
      </x:c>
      <x:c r="F19" s="57" t="n">
        <x:v>15</x:v>
      </x:c>
      <x:c r="G19" s="57" t="n">
        <x:v>35</x:v>
      </x:c>
      <x:c r="H19" s="44" t="str">
        <x:v>نعم</x:v>
      </x:c>
    </x:row>
    <x:row r="20">
      <x:c r="A20" s="44" t="str">
        <x:v>SKU-010</x:v>
      </x:c>
      <x:c r="B20" s="44" t="str">
        <x:v>حبوب قهوة 1 كجم</x:v>
      </x:c>
      <x:c r="C20" s="44" t="str">
        <x:v>أغذية ومشروبات</x:v>
      </x:c>
      <x:c r="D20" s="44" t="str">
        <x:v>كجم</x:v>
      </x:c>
      <x:c r="E20" s="44" t="str">
        <x:v>المكتب</x:v>
      </x:c>
      <x:c r="F20" s="57" t="n">
        <x:v>22</x:v>
      </x:c>
      <x:c r="G20" s="57" t="n">
        <x:v>16</x:v>
      </x:c>
      <x:c r="H20" s="44" t="str">
        <x:v>نعم</x:v>
      </x:c>
    </x:row>
    <x:row r="21">
      <x:c r="A21" s="44"/>
      <x:c r="B21" s="44"/>
      <x:c r="C21" s="44"/>
      <x:c r="D21" s="44"/>
      <x:c r="E21" s="44"/>
      <x:c r="F21" s="57"/>
      <x:c r="G21" s="57"/>
      <x:c r="H21" s="44"/>
    </x:row>
    <x:row r="22">
      <x:c r="A22" s="44"/>
      <x:c r="B22" s="44"/>
      <x:c r="C22" s="44"/>
      <x:c r="D22" s="44"/>
      <x:c r="E22" s="44"/>
      <x:c r="F22" s="57"/>
      <x:c r="G22" s="57"/>
      <x:c r="H22" s="44"/>
    </x:row>
    <x:row r="23">
      <x:c r="A23" s="44"/>
      <x:c r="B23" s="44"/>
      <x:c r="C23" s="44"/>
      <x:c r="D23" s="44"/>
      <x:c r="E23" s="44"/>
      <x:c r="F23" s="57"/>
      <x:c r="G23" s="57"/>
      <x:c r="H23" s="44"/>
    </x:row>
    <x:row r="24">
      <x:c r="A24" s="44"/>
      <x:c r="B24" s="44"/>
      <x:c r="C24" s="44"/>
      <x:c r="D24" s="44"/>
      <x:c r="E24" s="44"/>
      <x:c r="F24" s="57"/>
      <x:c r="G24" s="57"/>
      <x:c r="H24" s="44"/>
    </x:row>
    <x:row r="25">
      <x:c r="A25" s="44"/>
      <x:c r="B25" s="44"/>
      <x:c r="C25" s="44"/>
      <x:c r="D25" s="44"/>
      <x:c r="E25" s="44"/>
      <x:c r="F25" s="57"/>
      <x:c r="G25" s="57"/>
      <x:c r="H25" s="44"/>
    </x:row>
    <x:row r="26">
      <x:c r="A26" s="44"/>
      <x:c r="B26" s="44"/>
      <x:c r="C26" s="44"/>
      <x:c r="D26" s="44"/>
      <x:c r="E26" s="44"/>
      <x:c r="F26" s="57"/>
      <x:c r="G26" s="57"/>
      <x:c r="H26" s="44"/>
    </x:row>
    <x:row r="27">
      <x:c r="A27" s="44"/>
      <x:c r="B27" s="44"/>
      <x:c r="C27" s="44"/>
      <x:c r="D27" s="44"/>
      <x:c r="E27" s="44"/>
      <x:c r="F27" s="57"/>
      <x:c r="G27" s="57"/>
      <x:c r="H27" s="44"/>
    </x:row>
    <x:row r="28">
      <x:c r="A28" s="44"/>
      <x:c r="B28" s="44"/>
      <x:c r="C28" s="44"/>
      <x:c r="D28" s="44"/>
      <x:c r="E28" s="44"/>
      <x:c r="F28" s="57"/>
      <x:c r="G28" s="57"/>
      <x:c r="H28" s="44"/>
    </x:row>
    <x:row r="29">
      <x:c r="A29" s="44"/>
      <x:c r="B29" s="44"/>
      <x:c r="C29" s="44"/>
      <x:c r="D29" s="44"/>
      <x:c r="E29" s="44"/>
      <x:c r="F29" s="57"/>
      <x:c r="G29" s="57"/>
      <x:c r="H29" s="44"/>
    </x:row>
    <x:row r="30">
      <x:c r="A30" s="44"/>
      <x:c r="B30" s="44"/>
      <x:c r="C30" s="44"/>
      <x:c r="D30" s="44"/>
      <x:c r="E30" s="44"/>
      <x:c r="F30" s="57"/>
      <x:c r="G30" s="57"/>
      <x:c r="H30" s="44"/>
    </x:row>
    <x:row r="31">
      <x:c r="A31" s="44"/>
      <x:c r="B31" s="44"/>
      <x:c r="C31" s="44"/>
      <x:c r="D31" s="44"/>
      <x:c r="E31" s="44"/>
      <x:c r="F31" s="57"/>
      <x:c r="G31" s="57"/>
      <x:c r="H31" s="44"/>
    </x:row>
    <x:row r="32">
      <x:c r="A32" s="44"/>
      <x:c r="B32" s="44"/>
      <x:c r="C32" s="44"/>
      <x:c r="D32" s="44"/>
      <x:c r="E32" s="44"/>
      <x:c r="F32" s="57"/>
      <x:c r="G32" s="57"/>
      <x:c r="H32" s="44"/>
    </x:row>
    <x:row r="33">
      <x:c r="A33" s="44"/>
      <x:c r="B33" s="44"/>
      <x:c r="C33" s="44"/>
      <x:c r="D33" s="44"/>
      <x:c r="E33" s="44"/>
      <x:c r="F33" s="57"/>
      <x:c r="G33" s="57"/>
      <x:c r="H33" s="44"/>
    </x:row>
    <x:row r="34">
      <x:c r="A34" s="44"/>
      <x:c r="B34" s="44"/>
      <x:c r="C34" s="44"/>
      <x:c r="D34" s="44"/>
      <x:c r="E34" s="44"/>
      <x:c r="F34" s="57"/>
      <x:c r="G34" s="57"/>
      <x:c r="H34" s="44"/>
    </x:row>
    <x:row r="35">
      <x:c r="A35" s="44"/>
      <x:c r="B35" s="44"/>
      <x:c r="C35" s="44"/>
      <x:c r="D35" s="44"/>
      <x:c r="E35" s="44"/>
      <x:c r="F35" s="57"/>
      <x:c r="G35" s="57"/>
      <x:c r="H35" s="44"/>
    </x:row>
    <x:row r="36">
      <x:c r="A36" s="44"/>
      <x:c r="B36" s="44"/>
      <x:c r="C36" s="44"/>
      <x:c r="D36" s="44"/>
      <x:c r="E36" s="44"/>
      <x:c r="F36" s="57"/>
      <x:c r="G36" s="57"/>
      <x:c r="H36" s="44"/>
    </x:row>
    <x:row r="37">
      <x:c r="A37" s="44"/>
      <x:c r="B37" s="44"/>
      <x:c r="C37" s="44"/>
      <x:c r="D37" s="44"/>
      <x:c r="E37" s="44"/>
      <x:c r="F37" s="57"/>
      <x:c r="G37" s="57"/>
      <x:c r="H37" s="44"/>
    </x:row>
    <x:row r="38">
      <x:c r="A38" s="44"/>
      <x:c r="B38" s="44"/>
      <x:c r="C38" s="44"/>
      <x:c r="D38" s="44"/>
      <x:c r="E38" s="44"/>
      <x:c r="F38" s="57"/>
      <x:c r="G38" s="57"/>
      <x:c r="H38" s="44"/>
    </x:row>
    <x:row r="39">
      <x:c r="A39" s="44"/>
      <x:c r="B39" s="44"/>
      <x:c r="C39" s="44"/>
      <x:c r="D39" s="44"/>
      <x:c r="E39" s="44"/>
      <x:c r="F39" s="57"/>
      <x:c r="G39" s="57"/>
      <x:c r="H39" s="44"/>
    </x:row>
    <x:row r="40">
      <x:c r="A40" s="44"/>
      <x:c r="B40" s="44"/>
      <x:c r="C40" s="44"/>
      <x:c r="D40" s="44"/>
      <x:c r="E40" s="44"/>
      <x:c r="F40" s="57"/>
      <x:c r="G40" s="57"/>
      <x:c r="H40" s="44"/>
    </x:row>
    <x:row r="41">
      <x:c r="A41" s="44"/>
      <x:c r="B41" s="44"/>
      <x:c r="C41" s="44"/>
      <x:c r="D41" s="44"/>
      <x:c r="E41" s="44"/>
      <x:c r="F41" s="57"/>
      <x:c r="G41" s="57"/>
      <x:c r="H41" s="44"/>
    </x:row>
    <x:row r="42">
      <x:c r="A42" s="44"/>
      <x:c r="B42" s="44"/>
      <x:c r="C42" s="44"/>
      <x:c r="D42" s="44"/>
      <x:c r="E42" s="44"/>
      <x:c r="F42" s="57"/>
      <x:c r="G42" s="57"/>
      <x:c r="H42" s="44"/>
    </x:row>
    <x:row r="43">
      <x:c r="A43" s="44"/>
      <x:c r="B43" s="44"/>
      <x:c r="C43" s="44"/>
      <x:c r="D43" s="44"/>
      <x:c r="E43" s="44"/>
      <x:c r="F43" s="57"/>
      <x:c r="G43" s="57"/>
      <x:c r="H43" s="44"/>
    </x:row>
    <x:row r="44">
      <x:c r="A44" s="44"/>
      <x:c r="B44" s="44"/>
      <x:c r="C44" s="44"/>
      <x:c r="D44" s="44"/>
      <x:c r="E44" s="44"/>
      <x:c r="F44" s="57"/>
      <x:c r="G44" s="57"/>
      <x:c r="H44" s="44"/>
    </x:row>
    <x:row r="45">
      <x:c r="A45" s="44"/>
      <x:c r="B45" s="44"/>
      <x:c r="C45" s="44"/>
      <x:c r="D45" s="44"/>
      <x:c r="E45" s="44"/>
      <x:c r="F45" s="57"/>
      <x:c r="G45" s="57"/>
      <x:c r="H45" s="44"/>
    </x:row>
    <x:row r="46">
      <x:c r="A46" s="44"/>
      <x:c r="B46" s="44"/>
      <x:c r="C46" s="44"/>
      <x:c r="D46" s="44"/>
      <x:c r="E46" s="44"/>
      <x:c r="F46" s="57"/>
      <x:c r="G46" s="57"/>
      <x:c r="H46" s="44"/>
    </x:row>
    <x:row r="47">
      <x:c r="A47" s="44"/>
      <x:c r="B47" s="44"/>
      <x:c r="C47" s="44"/>
      <x:c r="D47" s="44"/>
      <x:c r="E47" s="44"/>
      <x:c r="F47" s="57"/>
      <x:c r="G47" s="57"/>
      <x:c r="H47" s="44"/>
    </x:row>
    <x:row r="48">
      <x:c r="A48" s="44"/>
      <x:c r="B48" s="44"/>
      <x:c r="C48" s="44"/>
      <x:c r="D48" s="44"/>
      <x:c r="E48" s="44"/>
      <x:c r="F48" s="57"/>
      <x:c r="G48" s="57"/>
      <x:c r="H48" s="44"/>
    </x:row>
    <x:row r="49">
      <x:c r="A49" s="44"/>
      <x:c r="B49" s="44"/>
      <x:c r="C49" s="44"/>
      <x:c r="D49" s="44"/>
      <x:c r="E49" s="44"/>
      <x:c r="F49" s="57"/>
      <x:c r="G49" s="57"/>
      <x:c r="H49" s="44"/>
    </x:row>
    <x:row r="50">
      <x:c r="A50" s="44"/>
      <x:c r="B50" s="44"/>
      <x:c r="C50" s="44"/>
      <x:c r="D50" s="44"/>
      <x:c r="E50" s="44"/>
      <x:c r="F50" s="57"/>
      <x:c r="G50" s="57"/>
      <x:c r="H50" s="44"/>
    </x:row>
    <x:row r="51">
      <x:c r="A51" s="44"/>
      <x:c r="B51" s="44"/>
      <x:c r="C51" s="44"/>
      <x:c r="D51" s="44"/>
      <x:c r="E51" s="44"/>
      <x:c r="F51" s="57"/>
      <x:c r="G51" s="57"/>
      <x:c r="H51" s="44"/>
    </x:row>
    <x:row r="52">
      <x:c r="A52" s="44"/>
      <x:c r="B52" s="44"/>
      <x:c r="C52" s="44"/>
      <x:c r="D52" s="44"/>
      <x:c r="E52" s="44"/>
      <x:c r="F52" s="57"/>
      <x:c r="G52" s="57"/>
      <x:c r="H52" s="44"/>
    </x:row>
    <x:row r="53">
      <x:c r="A53" s="44"/>
      <x:c r="B53" s="44"/>
      <x:c r="C53" s="44"/>
      <x:c r="D53" s="44"/>
      <x:c r="E53" s="44"/>
      <x:c r="F53" s="57"/>
      <x:c r="G53" s="57"/>
      <x:c r="H53" s="44"/>
    </x:row>
    <x:row r="54">
      <x:c r="A54" s="44"/>
      <x:c r="B54" s="44"/>
      <x:c r="C54" s="44"/>
      <x:c r="D54" s="44"/>
      <x:c r="E54" s="44"/>
      <x:c r="F54" s="57"/>
      <x:c r="G54" s="57"/>
      <x:c r="H54" s="44"/>
    </x:row>
    <x:row r="55">
      <x:c r="A55" s="44"/>
      <x:c r="B55" s="44"/>
      <x:c r="C55" s="44"/>
      <x:c r="D55" s="44"/>
      <x:c r="E55" s="44"/>
      <x:c r="F55" s="57"/>
      <x:c r="G55" s="57"/>
      <x:c r="H55" s="44"/>
    </x:row>
    <x:row r="56">
      <x:c r="A56" s="44"/>
      <x:c r="B56" s="44"/>
      <x:c r="C56" s="44"/>
      <x:c r="D56" s="44"/>
      <x:c r="E56" s="44"/>
      <x:c r="F56" s="57"/>
      <x:c r="G56" s="57"/>
      <x:c r="H56" s="44"/>
    </x:row>
    <x:row r="57">
      <x:c r="A57" s="44"/>
      <x:c r="B57" s="44"/>
      <x:c r="C57" s="44"/>
      <x:c r="D57" s="44"/>
      <x:c r="E57" s="44"/>
      <x:c r="F57" s="57"/>
      <x:c r="G57" s="57"/>
      <x:c r="H57" s="44"/>
    </x:row>
    <x:row r="58">
      <x:c r="A58" s="44"/>
      <x:c r="B58" s="44"/>
      <x:c r="C58" s="44"/>
      <x:c r="D58" s="44"/>
      <x:c r="E58" s="44"/>
      <x:c r="F58" s="57"/>
      <x:c r="G58" s="57"/>
      <x:c r="H58" s="44"/>
    </x:row>
    <x:row r="59">
      <x:c r="A59" s="44"/>
      <x:c r="B59" s="44"/>
      <x:c r="C59" s="44"/>
      <x:c r="D59" s="44"/>
      <x:c r="E59" s="44"/>
      <x:c r="F59" s="57"/>
      <x:c r="G59" s="57"/>
      <x:c r="H59" s="44"/>
    </x:row>
    <x:row r="60">
      <x:c r="A60" s="44"/>
      <x:c r="B60" s="44"/>
      <x:c r="C60" s="44"/>
      <x:c r="D60" s="44"/>
      <x:c r="E60" s="44"/>
      <x:c r="F60" s="57"/>
      <x:c r="G60" s="57"/>
      <x:c r="H60" s="44"/>
    </x:row>
    <x:row r="61">
      <x:c r="A61" s="44"/>
      <x:c r="B61" s="44"/>
      <x:c r="C61" s="44"/>
      <x:c r="D61" s="44"/>
      <x:c r="E61" s="44"/>
      <x:c r="F61" s="57"/>
      <x:c r="G61" s="57"/>
      <x:c r="H61" s="44"/>
    </x:row>
    <x:row r="62">
      <x:c r="A62" s="44"/>
      <x:c r="B62" s="44"/>
      <x:c r="C62" s="44"/>
      <x:c r="D62" s="44"/>
      <x:c r="E62" s="44"/>
      <x:c r="F62" s="57"/>
      <x:c r="G62" s="57"/>
      <x:c r="H62" s="44"/>
    </x:row>
    <x:row r="63">
      <x:c r="A63" s="44"/>
      <x:c r="B63" s="44"/>
      <x:c r="C63" s="44"/>
      <x:c r="D63" s="44"/>
      <x:c r="E63" s="44"/>
      <x:c r="F63" s="57"/>
      <x:c r="G63" s="57"/>
      <x:c r="H63" s="44"/>
    </x:row>
    <x:row r="64">
      <x:c r="A64" s="44"/>
      <x:c r="B64" s="44"/>
      <x:c r="C64" s="44"/>
      <x:c r="D64" s="44"/>
      <x:c r="E64" s="44"/>
      <x:c r="F64" s="57"/>
      <x:c r="G64" s="57"/>
      <x:c r="H64" s="44"/>
    </x:row>
    <x:row r="65">
      <x:c r="A65" s="44"/>
      <x:c r="B65" s="44"/>
      <x:c r="C65" s="44"/>
      <x:c r="D65" s="44"/>
      <x:c r="E65" s="44"/>
      <x:c r="F65" s="57"/>
      <x:c r="G65" s="57"/>
      <x:c r="H65" s="44"/>
    </x:row>
    <x:row r="66">
      <x:c r="A66" s="44"/>
      <x:c r="B66" s="44"/>
      <x:c r="C66" s="44"/>
      <x:c r="D66" s="44"/>
      <x:c r="E66" s="44"/>
      <x:c r="F66" s="57"/>
      <x:c r="G66" s="57"/>
      <x:c r="H66" s="44"/>
    </x:row>
    <x:row r="67">
      <x:c r="A67" s="44"/>
      <x:c r="B67" s="44"/>
      <x:c r="C67" s="44"/>
      <x:c r="D67" s="44"/>
      <x:c r="E67" s="44"/>
      <x:c r="F67" s="57"/>
      <x:c r="G67" s="57"/>
      <x:c r="H67" s="44"/>
    </x:row>
    <x:row r="68">
      <x:c r="A68" s="44"/>
      <x:c r="B68" s="44"/>
      <x:c r="C68" s="44"/>
      <x:c r="D68" s="44"/>
      <x:c r="E68" s="44"/>
      <x:c r="F68" s="57"/>
      <x:c r="G68" s="57"/>
      <x:c r="H68" s="44"/>
    </x:row>
    <x:row r="69">
      <x:c r="A69" s="44"/>
      <x:c r="B69" s="44"/>
      <x:c r="C69" s="44"/>
      <x:c r="D69" s="44"/>
      <x:c r="E69" s="44"/>
      <x:c r="F69" s="57"/>
      <x:c r="G69" s="57"/>
      <x:c r="H69" s="44"/>
    </x:row>
    <x:row r="70">
      <x:c r="A70" s="44"/>
      <x:c r="B70" s="44"/>
      <x:c r="C70" s="44"/>
      <x:c r="D70" s="44"/>
      <x:c r="E70" s="44"/>
      <x:c r="F70" s="57"/>
      <x:c r="G70" s="57"/>
      <x:c r="H70" s="44"/>
    </x:row>
    <x:row r="71">
      <x:c r="A71" s="44"/>
      <x:c r="B71" s="44"/>
      <x:c r="C71" s="44"/>
      <x:c r="D71" s="44"/>
      <x:c r="E71" s="44"/>
      <x:c r="F71" s="57"/>
      <x:c r="G71" s="57"/>
      <x:c r="H71" s="44"/>
    </x:row>
    <x:row r="72">
      <x:c r="A72" s="44"/>
      <x:c r="B72" s="44"/>
      <x:c r="C72" s="44"/>
      <x:c r="D72" s="44"/>
      <x:c r="E72" s="44"/>
      <x:c r="F72" s="57"/>
      <x:c r="G72" s="57"/>
      <x:c r="H72" s="44"/>
    </x:row>
    <x:row r="73">
      <x:c r="A73" s="44"/>
      <x:c r="B73" s="44"/>
      <x:c r="C73" s="44"/>
      <x:c r="D73" s="44"/>
      <x:c r="E73" s="44"/>
      <x:c r="F73" s="57"/>
      <x:c r="G73" s="57"/>
      <x:c r="H73" s="44"/>
    </x:row>
    <x:row r="74">
      <x:c r="A74" s="44"/>
      <x:c r="B74" s="44"/>
      <x:c r="C74" s="44"/>
      <x:c r="D74" s="44"/>
      <x:c r="E74" s="44"/>
      <x:c r="F74" s="57"/>
      <x:c r="G74" s="57"/>
      <x:c r="H74" s="44"/>
    </x:row>
    <x:row r="75">
      <x:c r="A75" s="44"/>
      <x:c r="B75" s="44"/>
      <x:c r="C75" s="44"/>
      <x:c r="D75" s="44"/>
      <x:c r="E75" s="44"/>
      <x:c r="F75" s="57"/>
      <x:c r="G75" s="57"/>
      <x:c r="H75" s="44"/>
    </x:row>
    <x:row r="76">
      <x:c r="A76" s="44"/>
      <x:c r="B76" s="44"/>
      <x:c r="C76" s="44"/>
      <x:c r="D76" s="44"/>
      <x:c r="E76" s="44"/>
      <x:c r="F76" s="57"/>
      <x:c r="G76" s="57"/>
      <x:c r="H76" s="44"/>
    </x:row>
    <x:row r="77">
      <x:c r="A77" s="44"/>
      <x:c r="B77" s="44"/>
      <x:c r="C77" s="44"/>
      <x:c r="D77" s="44"/>
      <x:c r="E77" s="44"/>
      <x:c r="F77" s="57"/>
      <x:c r="G77" s="57"/>
      <x:c r="H77" s="44"/>
    </x:row>
    <x:row r="78">
      <x:c r="A78" s="44"/>
      <x:c r="B78" s="44"/>
      <x:c r="C78" s="44"/>
      <x:c r="D78" s="44"/>
      <x:c r="E78" s="44"/>
      <x:c r="F78" s="57"/>
      <x:c r="G78" s="57"/>
      <x:c r="H78" s="44"/>
    </x:row>
    <x:row r="79">
      <x:c r="A79" s="44"/>
      <x:c r="B79" s="44"/>
      <x:c r="C79" s="44"/>
      <x:c r="D79" s="44"/>
      <x:c r="E79" s="44"/>
      <x:c r="F79" s="57"/>
      <x:c r="G79" s="57"/>
      <x:c r="H79" s="44"/>
    </x:row>
    <x:row r="80">
      <x:c r="A80" s="44"/>
      <x:c r="B80" s="44"/>
      <x:c r="C80" s="44"/>
      <x:c r="D80" s="44"/>
      <x:c r="E80" s="44"/>
      <x:c r="F80" s="57"/>
      <x:c r="G80" s="57"/>
      <x:c r="H80" s="44"/>
    </x:row>
    <x:row r="81">
      <x:c r="A81" s="44"/>
      <x:c r="B81" s="44"/>
      <x:c r="C81" s="44"/>
      <x:c r="D81" s="44"/>
      <x:c r="E81" s="44"/>
      <x:c r="F81" s="57"/>
      <x:c r="G81" s="57"/>
      <x:c r="H81" s="44"/>
    </x:row>
    <x:row r="82">
      <x:c r="A82" s="44"/>
      <x:c r="B82" s="44"/>
      <x:c r="C82" s="44"/>
      <x:c r="D82" s="44"/>
      <x:c r="E82" s="44"/>
      <x:c r="F82" s="57"/>
      <x:c r="G82" s="57"/>
      <x:c r="H82" s="44"/>
    </x:row>
    <x:row r="83">
      <x:c r="A83" s="44"/>
      <x:c r="B83" s="44"/>
      <x:c r="C83" s="44"/>
      <x:c r="D83" s="44"/>
      <x:c r="E83" s="44"/>
      <x:c r="F83" s="57"/>
      <x:c r="G83" s="57"/>
      <x:c r="H83" s="44"/>
    </x:row>
    <x:row r="84">
      <x:c r="A84" s="44"/>
      <x:c r="B84" s="44"/>
      <x:c r="C84" s="44"/>
      <x:c r="D84" s="44"/>
      <x:c r="E84" s="44"/>
      <x:c r="F84" s="57"/>
      <x:c r="G84" s="57"/>
      <x:c r="H84" s="44"/>
    </x:row>
    <x:row r="85">
      <x:c r="A85" s="44"/>
      <x:c r="B85" s="44"/>
      <x:c r="C85" s="44"/>
      <x:c r="D85" s="44"/>
      <x:c r="E85" s="44"/>
      <x:c r="F85" s="57"/>
      <x:c r="G85" s="57"/>
      <x:c r="H85" s="44"/>
    </x:row>
    <x:row r="86">
      <x:c r="A86" s="44"/>
      <x:c r="B86" s="44"/>
      <x:c r="C86" s="44"/>
      <x:c r="D86" s="44"/>
      <x:c r="E86" s="44"/>
      <x:c r="F86" s="57"/>
      <x:c r="G86" s="57"/>
      <x:c r="H86" s="44"/>
    </x:row>
    <x:row r="87">
      <x:c r="A87" s="44"/>
      <x:c r="B87" s="44"/>
      <x:c r="C87" s="44"/>
      <x:c r="D87" s="44"/>
      <x:c r="E87" s="44"/>
      <x:c r="F87" s="57"/>
      <x:c r="G87" s="57"/>
      <x:c r="H87" s="44"/>
    </x:row>
    <x:row r="88">
      <x:c r="A88" s="44"/>
      <x:c r="B88" s="44"/>
      <x:c r="C88" s="44"/>
      <x:c r="D88" s="44"/>
      <x:c r="E88" s="44"/>
      <x:c r="F88" s="57"/>
      <x:c r="G88" s="57"/>
      <x:c r="H88" s="44"/>
    </x:row>
    <x:row r="89">
      <x:c r="A89" s="44"/>
      <x:c r="B89" s="44"/>
      <x:c r="C89" s="44"/>
      <x:c r="D89" s="44"/>
      <x:c r="E89" s="44"/>
      <x:c r="F89" s="57"/>
      <x:c r="G89" s="57"/>
      <x:c r="H89" s="44"/>
    </x:row>
    <x:row r="90">
      <x:c r="A90" s="44"/>
      <x:c r="B90" s="44"/>
      <x:c r="C90" s="44"/>
      <x:c r="D90" s="44"/>
      <x:c r="E90" s="44"/>
      <x:c r="F90" s="57"/>
      <x:c r="G90" s="57"/>
      <x:c r="H90" s="44"/>
    </x:row>
    <x:row r="91">
      <x:c r="A91" s="44"/>
      <x:c r="B91" s="44"/>
      <x:c r="C91" s="44"/>
      <x:c r="D91" s="44"/>
      <x:c r="E91" s="44"/>
      <x:c r="F91" s="57"/>
      <x:c r="G91" s="57"/>
      <x:c r="H91" s="44"/>
    </x:row>
    <x:row r="92">
      <x:c r="A92" s="44"/>
      <x:c r="B92" s="44"/>
      <x:c r="C92" s="44"/>
      <x:c r="D92" s="44"/>
      <x:c r="E92" s="44"/>
      <x:c r="F92" s="57"/>
      <x:c r="G92" s="57"/>
      <x:c r="H92" s="44"/>
    </x:row>
    <x:row r="93">
      <x:c r="A93" s="44"/>
      <x:c r="B93" s="44"/>
      <x:c r="C93" s="44"/>
      <x:c r="D93" s="44"/>
      <x:c r="E93" s="44"/>
      <x:c r="F93" s="57"/>
      <x:c r="G93" s="57"/>
      <x:c r="H93" s="44"/>
    </x:row>
    <x:row r="94">
      <x:c r="A94" s="44"/>
      <x:c r="B94" s="44"/>
      <x:c r="C94" s="44"/>
      <x:c r="D94" s="44"/>
      <x:c r="E94" s="44"/>
      <x:c r="F94" s="57"/>
      <x:c r="G94" s="57"/>
      <x:c r="H94" s="44"/>
    </x:row>
    <x:row r="95">
      <x:c r="A95" s="44"/>
      <x:c r="B95" s="44"/>
      <x:c r="C95" s="44"/>
      <x:c r="D95" s="44"/>
      <x:c r="E95" s="44"/>
      <x:c r="F95" s="57"/>
      <x:c r="G95" s="57"/>
      <x:c r="H95" s="44"/>
    </x:row>
    <x:row r="96">
      <x:c r="A96" s="44"/>
      <x:c r="B96" s="44"/>
      <x:c r="C96" s="44"/>
      <x:c r="D96" s="44"/>
      <x:c r="E96" s="44"/>
      <x:c r="F96" s="57"/>
      <x:c r="G96" s="57"/>
      <x:c r="H96" s="44"/>
    </x:row>
    <x:row r="97">
      <x:c r="A97" s="44"/>
      <x:c r="B97" s="44"/>
      <x:c r="C97" s="44"/>
      <x:c r="D97" s="44"/>
      <x:c r="E97" s="44"/>
      <x:c r="F97" s="57"/>
      <x:c r="G97" s="57"/>
      <x:c r="H97" s="44"/>
    </x:row>
    <x:row r="98">
      <x:c r="A98" s="44"/>
      <x:c r="B98" s="44"/>
      <x:c r="C98" s="44"/>
      <x:c r="D98" s="44"/>
      <x:c r="E98" s="44"/>
      <x:c r="F98" s="57"/>
      <x:c r="G98" s="57"/>
      <x:c r="H98" s="44"/>
    </x:row>
    <x:row r="99">
      <x:c r="A99" s="44"/>
      <x:c r="B99" s="44"/>
      <x:c r="C99" s="44"/>
      <x:c r="D99" s="44"/>
      <x:c r="E99" s="44"/>
      <x:c r="F99" s="57"/>
      <x:c r="G99" s="57"/>
      <x:c r="H99" s="44"/>
    </x:row>
    <x:row r="100">
      <x:c r="A100" s="44"/>
      <x:c r="B100" s="44"/>
      <x:c r="C100" s="44"/>
      <x:c r="D100" s="44"/>
      <x:c r="E100" s="44"/>
      <x:c r="F100" s="57"/>
      <x:c r="G100" s="57"/>
      <x:c r="H100" s="44"/>
    </x:row>
    <x:row r="101">
      <x:c r="A101" s="44"/>
      <x:c r="B101" s="44"/>
      <x:c r="C101" s="44"/>
      <x:c r="D101" s="44"/>
      <x:c r="E101" s="44"/>
      <x:c r="F101" s="57"/>
      <x:c r="G101" s="57"/>
      <x:c r="H101" s="44"/>
    </x:row>
    <x:row r="102">
      <x:c r="A102" s="44"/>
      <x:c r="B102" s="44"/>
      <x:c r="C102" s="44"/>
      <x:c r="D102" s="44"/>
      <x:c r="E102" s="44"/>
      <x:c r="F102" s="57"/>
      <x:c r="G102" s="57"/>
      <x:c r="H102" s="44"/>
    </x:row>
    <x:row r="103">
      <x:c r="A103" s="44"/>
      <x:c r="B103" s="44"/>
      <x:c r="C103" s="44"/>
      <x:c r="D103" s="44"/>
      <x:c r="E103" s="44"/>
      <x:c r="F103" s="57"/>
      <x:c r="G103" s="57"/>
      <x:c r="H103" s="44"/>
    </x:row>
    <x:row r="104">
      <x:c r="A104" s="44"/>
      <x:c r="B104" s="44"/>
      <x:c r="C104" s="44"/>
      <x:c r="D104" s="44"/>
      <x:c r="E104" s="44"/>
      <x:c r="F104" s="57"/>
      <x:c r="G104" s="57"/>
      <x:c r="H104" s="44"/>
    </x:row>
    <x:row r="105">
      <x:c r="A105" s="44"/>
      <x:c r="B105" s="44"/>
      <x:c r="C105" s="44"/>
      <x:c r="D105" s="44"/>
      <x:c r="E105" s="44"/>
      <x:c r="F105" s="57"/>
      <x:c r="G105" s="57"/>
      <x:c r="H105" s="44"/>
    </x:row>
    <x:row r="106">
      <x:c r="A106" s="44"/>
      <x:c r="B106" s="44"/>
      <x:c r="C106" s="44"/>
      <x:c r="D106" s="44"/>
      <x:c r="E106" s="44"/>
      <x:c r="F106" s="57"/>
      <x:c r="G106" s="57"/>
      <x:c r="H106" s="44"/>
    </x:row>
    <x:row r="107">
      <x:c r="A107" s="44"/>
      <x:c r="B107" s="44"/>
      <x:c r="C107" s="44"/>
      <x:c r="D107" s="44"/>
      <x:c r="E107" s="44"/>
      <x:c r="F107" s="57"/>
      <x:c r="G107" s="57"/>
      <x:c r="H107" s="44"/>
    </x:row>
    <x:row r="108">
      <x:c r="A108" s="44"/>
      <x:c r="B108" s="44"/>
      <x:c r="C108" s="44"/>
      <x:c r="D108" s="44"/>
      <x:c r="E108" s="44"/>
      <x:c r="F108" s="57"/>
      <x:c r="G108" s="57"/>
      <x:c r="H108" s="44"/>
    </x:row>
    <x:row r="109">
      <x:c r="A109" s="44"/>
      <x:c r="B109" s="44"/>
      <x:c r="C109" s="44"/>
      <x:c r="D109" s="44"/>
      <x:c r="E109" s="44"/>
      <x:c r="F109" s="57"/>
      <x:c r="G109" s="57"/>
      <x:c r="H109" s="44"/>
    </x:row>
    <x:row r="110">
      <x:c r="A110" s="44"/>
      <x:c r="B110" s="44"/>
      <x:c r="C110" s="44"/>
      <x:c r="D110" s="44"/>
      <x:c r="E110" s="44"/>
      <x:c r="F110" s="57"/>
      <x:c r="G110" s="57"/>
      <x:c r="H110" s="44"/>
    </x:row>
  </x:sheetData>
  <x:mergeCells>
    <x:mergeCell ref="A1:H2"/>
    <x:mergeCell ref="A3:H3"/>
    <x:mergeCell ref="A5:H5"/>
  </x:mergeCells>
  <x:conditionalFormatting sqref="A11:A110">
    <x:cfRule type="duplicateValues" dxfId="0" priority="1"/>
  </x:conditionalFormatting>
  <x:dataValidations count="6">
    <x:dataValidation type="list" sqref="C11:C110">
      <x:formula1>INDIRECT("'الإعدادات'!$E$6:$E$11")</x:formula1>
    </x:dataValidation>
    <x:dataValidation type="list" sqref="D11:D110">
      <x:formula1>INDIRECT("'الإعدادات'!$F$6:$F$11")</x:formula1>
    </x:dataValidation>
    <x:dataValidation type="list" sqref="E11:E110">
      <x:formula1>INDIRECT("'الإعدادات'!$G$6:$G$11")</x:formula1>
    </x:dataValidation>
    <x:dataValidation type="list" sqref="H11:H110">
      <x:formula1>INDIRECT("'الإعدادات'!$J$6:$J$7")</x:formula1>
    </x:dataValidation>
    <x:dataValidation type="decimal" operator="between" sqref="F11:F110">
      <x:formula1>0</x:formula1>
      <x:formula2>1000000</x:formula2>
    </x:dataValidation>
    <x:dataValidation type="decimal" operator="between" sqref="G11:G110">
      <x:formula1>0</x:formula1>
      <x:formula2>100000000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7da5ba95e8074741"/>
  </x:tableParts>
</x:worksheet>
</file>

<file path=xl/worksheets/sheet4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7" hidden="0" customWidth="1"/>
    <x:col min="2" max="2" width="15" hidden="0" customWidth="1"/>
    <x:col min="3" max="3" width="29" hidden="0" customWidth="1"/>
    <x:col min="4" max="4" width="23" hidden="0" customWidth="1"/>
    <x:col min="5" max="5" width="23" hidden="0" customWidth="1"/>
    <x:col min="6" max="6" width="22" hidden="0" customWidth="1"/>
    <x:col min="7" max="7" width="17" hidden="0" customWidth="1"/>
    <x:col min="8" max="8" width="21" hidden="0" customWidth="1"/>
    <x:col min="9" max="9" width="21" hidden="0" customWidth="1"/>
    <x:col min="10" max="10" width="18" hidden="0" customWidth="1"/>
    <x:col min="11" max="11" width="34" hidden="0" customWidth="1"/>
  </x:cols>
  <x:sheetData>
    <x:row r="1" ht="26" customHeight="1">
      <x:c r="A1" s="5" t="str">
        <x:v>ورقة الجرد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6" customHeight="1">
      <x:c r="A3" s="8" t="str">
        <x:v>أدخل الجرد الفعلي في الخلايا الصفراء. تُستدعى بيانات الصنف الزرقاء من الأصناف.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38" t="str">
        <x:v>اختر كل رمز صنف مرة واحدة. أدخل 0 عندما يكون العد الفعلي صفراً، واترك الكمية فارغة فقط إذا لم يتم العد.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</x:row>
    <x:row r="10" ht="46" customHeight="1">
      <x:c r="A10" s="56" t="str">
        <x:v>معرف الجرد</x:v>
      </x:c>
      <x:c r="B10" s="56" t="str">
        <x:v>رمز الصنف</x:v>
      </x:c>
      <x:c r="C10" s="56" t="str">
        <x:v>اسم الصنف</x:v>
      </x:c>
      <x:c r="D10" s="56" t="str">
        <x:v>الفئة</x:v>
      </x:c>
      <x:c r="E10" s="56" t="str">
        <x:v>الموقع</x:v>
      </x:c>
      <x:c r="F10" s="56" t="str">
        <x:v>الرصيد الدفتري</x:v>
      </x:c>
      <x:c r="G10" s="56" t="str">
        <x:v>تكلفة الوحدة</x:v>
      </x:c>
      <x:c r="H10" s="56" t="str">
        <x:v>الكمية المعدودة</x:v>
      </x:c>
      <x:c r="I10" s="56" t="str">
        <x:v>القائم بالعد</x:v>
      </x:c>
      <x:c r="J10" s="56" t="str">
        <x:v>الحالة</x:v>
      </x:c>
      <x:c r="K10" s="56" t="str">
        <x:v>ملاحظات</x:v>
      </x:c>
    </x:row>
    <x:row r="11">
      <x:c r="A11" s="44" t="str">
        <x:v>CNT-001</x:v>
      </x:c>
      <x:c r="B11" s="44" t="str">
        <x:v>SKU-001</x:v>
      </x:c>
      <x:c r="C11" s="46" t="str">
        <x:f>IF(B11="","",IFERROR(INDEX('الأصناف'!$B$11:$B$110,MATCH(B11,'الأصناف'!$A$11:$A$110,0)),""))</x:f>
        <x:v>ورق تصوير A4</x:v>
      </x:c>
      <x:c r="D11" s="46" t="str">
        <x:f>IF(B11="","",IFERROR(INDEX('الأصناف'!$C$11:$C$110,MATCH(B11,'الأصناف'!$A$11:$A$110,0)),""))</x:f>
        <x:v>مستلزمات مكتبية</x:v>
      </x:c>
      <x:c r="E11" s="46" t="str">
        <x:f>IF(B11="","",IFERROR(INDEX('الأصناف'!$E$11:$E$110,MATCH(B11,'الأصناف'!$A$11:$A$110,0)),""))</x:f>
        <x:v>المتجر الرئيسي</x:v>
      </x:c>
      <x:c r="F11" s="58" t="n">
        <x:f>IF(B11="","",IFERROR(INDEX('الأصناف'!$F$11:$F$110,MATCH(B11,'الأصناف'!$A$11:$A$110,0)),""))</x:f>
        <x:v>25</x:v>
      </x:c>
      <x:c r="G11" s="58" t="n">
        <x:f>IF(B11="","",IFERROR(INDEX('الأصناف'!$G$11:$G$110,MATCH(B11,'الأصناف'!$A$11:$A$110,0)),""))</x:f>
        <x:v>12</x:v>
      </x:c>
      <x:c r="H11" s="57" t="n">
        <x:v>24</x:v>
      </x:c>
      <x:c r="I11" s="44" t="str">
        <x:v>مايا تشن</x:v>
      </x:c>
      <x:c r="J11" s="44" t="str">
        <x:v>سليم</x:v>
      </x:c>
      <x:c r="K11" s="44" t="str">
        <x:v>عجز بسيط على الرف</x:v>
      </x:c>
    </x:row>
    <x:row r="12">
      <x:c r="A12" s="44" t="str">
        <x:v>CNT-002</x:v>
      </x:c>
      <x:c r="B12" s="44" t="str">
        <x:v>SKU-002</x:v>
      </x:c>
      <x:c r="C12" s="46" t="str">
        <x:f>IF(B12="","",IFERROR(INDEX('الأصناف'!$B$11:$B$110,MATCH(B12,'الأصناف'!$A$11:$A$110,0)),""))</x:f>
        <x:v>حبر طابعة أسود</x:v>
      </x:c>
      <x:c r="D12" s="46" t="str">
        <x:f>IF(B12="","",IFERROR(INDEX('الأصناف'!$C$11:$C$110,MATCH(B12,'الأصناف'!$A$11:$A$110,0)),""))</x:f>
        <x:v>مستلزمات مكتبية</x:v>
      </x:c>
      <x:c r="E12" s="46" t="str">
        <x:f>IF(B12="","",IFERROR(INDEX('الأصناف'!$E$11:$E$110,MATCH(B12,'الأصناف'!$A$11:$A$110,0)),""))</x:f>
        <x:v>المكتب</x:v>
      </x:c>
      <x:c r="F12" s="58" t="n">
        <x:f>IF(B12="","",IFERROR(INDEX('الأصناف'!$F$11:$F$110,MATCH(B12,'الأصناف'!$A$11:$A$110,0)),""))</x:f>
        <x:v>40</x:v>
      </x:c>
      <x:c r="G12" s="58" t="n">
        <x:f>IF(B12="","",IFERROR(INDEX('الأصناف'!$G$11:$G$110,MATCH(B12,'الأصناف'!$A$11:$A$110,0)),""))</x:f>
        <x:v>8</x:v>
      </x:c>
      <x:c r="H12" s="57" t="n">
        <x:v>40</x:v>
      </x:c>
      <x:c r="I12" s="44" t="str">
        <x:v>عمر حسن</x:v>
      </x:c>
      <x:c r="J12" s="44" t="str">
        <x:v>سليم</x:v>
      </x:c>
      <x:c r="K12" s="44" t="str">
        <x:v>العد مطابق</x:v>
      </x:c>
    </x:row>
    <x:row r="13">
      <x:c r="A13" s="44" t="str">
        <x:v>CNT-003</x:v>
      </x:c>
      <x:c r="B13" s="44" t="str">
        <x:v>SKU-003</x:v>
      </x:c>
      <x:c r="C13" s="46" t="str">
        <x:f>IF(B13="","",IFERROR(INDEX('الأصناف'!$B$11:$B$110,MATCH(B13,'الأصناف'!$A$11:$A$110,0)),""))</x:f>
        <x:v>صناديق شحن متوسطة</x:v>
      </x:c>
      <x:c r="D13" s="46" t="str">
        <x:f>IF(B13="","",IFERROR(INDEX('الأصناف'!$C$11:$C$110,MATCH(B13,'الأصناف'!$A$11:$A$110,0)),""))</x:f>
        <x:v>تغليف</x:v>
      </x:c>
      <x:c r="E13" s="46" t="str">
        <x:f>IF(B13="","",IFERROR(INDEX('الأصناف'!$E$11:$E$110,MATCH(B13,'الأصناف'!$A$11:$A$110,0)),""))</x:f>
        <x:v>المخزن الخلفي</x:v>
      </x:c>
      <x:c r="F13" s="58" t="n">
        <x:f>IF(B13="","",IFERROR(INDEX('الأصناف'!$F$11:$F$110,MATCH(B13,'الأصناف'!$A$11:$A$110,0)),""))</x:f>
        <x:v>18</x:v>
      </x:c>
      <x:c r="G13" s="58" t="n">
        <x:f>IF(B13="","",IFERROR(INDEX('الأصناف'!$G$11:$G$110,MATCH(B13,'الأصناف'!$A$11:$A$110,0)),""))</x:f>
        <x:v>22</x:v>
      </x:c>
      <x:c r="H13" s="57" t="n">
        <x:v>20</x:v>
      </x:c>
      <x:c r="I13" s="44" t="str">
        <x:v>لينا بارك</x:v>
      </x:c>
      <x:c r="J13" s="44" t="str">
        <x:v>سليم</x:v>
      </x:c>
      <x:c r="K13" s="44" t="str">
        <x:v>العثور على وحدتين إضافيتين</x:v>
      </x:c>
    </x:row>
    <x:row r="14">
      <x:c r="A14" s="44" t="str">
        <x:v>CNT-004</x:v>
      </x:c>
      <x:c r="B14" s="44" t="str">
        <x:v>SKU-004</x:v>
      </x:c>
      <x:c r="C14" s="46" t="str">
        <x:f>IF(B14="","",IFERROR(INDEX('الأصناف'!$B$11:$B$110,MATCH(B14,'الأصناف'!$A$11:$A$110,0)),""))</x:f>
        <x:v>عبوة تغليف فقاعي</x:v>
      </x:c>
      <x:c r="D14" s="46" t="str">
        <x:f>IF(B14="","",IFERROR(INDEX('الأصناف'!$C$11:$C$110,MATCH(B14,'الأصناف'!$A$11:$A$110,0)),""))</x:f>
        <x:v>تغليف</x:v>
      </x:c>
      <x:c r="E14" s="46" t="str">
        <x:f>IF(B14="","",IFERROR(INDEX('الأصناف'!$E$11:$E$110,MATCH(B14,'الأصناف'!$A$11:$A$110,0)),""))</x:f>
        <x:v>المستودع</x:v>
      </x:c>
      <x:c r="F14" s="58" t="n">
        <x:f>IF(B14="","",IFERROR(INDEX('الأصناف'!$F$11:$F$110,MATCH(B14,'الأصناف'!$A$11:$A$110,0)),""))</x:f>
        <x:v>60</x:v>
      </x:c>
      <x:c r="G14" s="58" t="n">
        <x:f>IF(B14="","",IFERROR(INDEX('الأصناف'!$G$11:$G$110,MATCH(B14,'الأصناف'!$A$11:$A$110,0)),""))</x:f>
        <x:v>6</x:v>
      </x:c>
      <x:c r="H14" s="57" t="n">
        <x:v>58</x:v>
      </x:c>
      <x:c r="I14" s="44" t="str">
        <x:v>جيمس كول</x:v>
      </x:c>
      <x:c r="J14" s="44" t="str">
        <x:v>سليم</x:v>
      </x:c>
      <x:c r="K14" s="44" t="str">
        <x:v>عجز في منطقة التعبئة</x:v>
      </x:c>
    </x:row>
    <x:row r="15">
      <x:c r="A15" s="44" t="str">
        <x:v>CNT-005</x:v>
      </x:c>
      <x:c r="B15" s="44" t="str">
        <x:v>SKU-005</x:v>
      </x:c>
      <x:c r="C15" s="46" t="str">
        <x:f>IF(B15="","",IFERROR(INDEX('الأصناف'!$B$11:$B$110,MATCH(B15,'الأصناف'!$A$11:$A$110,0)),""))</x:f>
        <x:v>منظف أسطح</x:v>
      </x:c>
      <x:c r="D15" s="46" t="str">
        <x:f>IF(B15="","",IFERROR(INDEX('الأصناف'!$C$11:$C$110,MATCH(B15,'الأصناف'!$A$11:$A$110,0)),""))</x:f>
        <x:v>تنظيف</x:v>
      </x:c>
      <x:c r="E15" s="46" t="str">
        <x:f>IF(B15="","",IFERROR(INDEX('الأصناف'!$E$11:$E$110,MATCH(B15,'الأصناف'!$A$11:$A$110,0)),""))</x:f>
        <x:v>المكتب</x:v>
      </x:c>
      <x:c r="F15" s="58" t="n">
        <x:f>IF(B15="","",IFERROR(INDEX('الأصناف'!$F$11:$F$110,MATCH(B15,'الأصناف'!$A$11:$A$110,0)),""))</x:f>
        <x:v>12</x:v>
      </x:c>
      <x:c r="G15" s="58" t="n">
        <x:f>IF(B15="","",IFERROR(INDEX('الأصناف'!$G$11:$G$110,MATCH(B15,'الأصناف'!$A$11:$A$110,0)),""))</x:f>
        <x:v>14</x:v>
      </x:c>
      <x:c r="H15" s="57" t="n">
        <x:v>12</x:v>
      </x:c>
      <x:c r="I15" s="44" t="str">
        <x:v>مايا تشن</x:v>
      </x:c>
      <x:c r="J15" s="44" t="str">
        <x:v>سليم</x:v>
      </x:c>
      <x:c r="K15" s="44" t="str">
        <x:v>العد مطابق</x:v>
      </x:c>
    </x:row>
    <x:row r="16">
      <x:c r="A16" s="44" t="str">
        <x:v>CNT-006</x:v>
      </x:c>
      <x:c r="B16" s="44" t="str">
        <x:v>SKU-006</x:v>
      </x:c>
      <x:c r="C16" s="46" t="str">
        <x:f>IF(B16="","",IFERROR(INDEX('الأصناف'!$B$11:$B$110,MATCH(B16,'الأصناف'!$A$11:$A$110,0)),""))</x:f>
        <x:v>عبوة إعادة تعبئة صابون</x:v>
      </x:c>
      <x:c r="D16" s="46" t="str">
        <x:f>IF(B16="","",IFERROR(INDEX('الأصناف'!$C$11:$C$110,MATCH(B16,'الأصناف'!$A$11:$A$110,0)),""))</x:f>
        <x:v>تنظيف</x:v>
      </x:c>
      <x:c r="E16" s="46" t="str">
        <x:f>IF(B16="","",IFERROR(INDEX('الأصناف'!$E$11:$E$110,MATCH(B16,'الأصناف'!$A$11:$A$110,0)),""))</x:f>
        <x:v>الورشة</x:v>
      </x:c>
      <x:c r="F16" s="58" t="n">
        <x:f>IF(B16="","",IFERROR(INDEX('الأصناف'!$F$11:$F$110,MATCH(B16,'الأصناف'!$A$11:$A$110,0)),""))</x:f>
        <x:v>30</x:v>
      </x:c>
      <x:c r="G16" s="58" t="n">
        <x:f>IF(B16="","",IFERROR(INDEX('الأصناف'!$G$11:$G$110,MATCH(B16,'الأصناف'!$A$11:$A$110,0)),""))</x:f>
        <x:v>7</x:v>
      </x:c>
      <x:c r="H16" s="57" t="n">
        <x:v>29</x:v>
      </x:c>
      <x:c r="I16" s="44" t="str">
        <x:v>عمر حسن</x:v>
      </x:c>
      <x:c r="J16" s="44" t="str">
        <x:v>سليم</x:v>
      </x:c>
      <x:c r="K16" s="44" t="str">
        <x:v>نقص وحدة واحدة</x:v>
      </x:c>
    </x:row>
    <x:row r="17">
      <x:c r="A17" s="44" t="str">
        <x:v>CNT-007</x:v>
      </x:c>
      <x:c r="B17" s="44" t="str">
        <x:v>SKU-007</x:v>
      </x:c>
      <x:c r="C17" s="46" t="str">
        <x:f>IF(B17="","",IFERROR(INDEX('الأصناف'!$B$11:$B$110,MATCH(B17,'الأصناف'!$A$11:$A$110,0)),""))</x:f>
        <x:v>كابل USB-C</x:v>
      </x:c>
      <x:c r="D17" s="46" t="str">
        <x:f>IF(B17="","",IFERROR(INDEX('الأصناف'!$C$11:$C$110,MATCH(B17,'الأصناف'!$A$11:$A$110,0)),""))</x:f>
        <x:v>إلكترونيات</x:v>
      </x:c>
      <x:c r="E17" s="46" t="str">
        <x:f>IF(B17="","",IFERROR(INDEX('الأصناف'!$E$11:$E$110,MATCH(B17,'الأصناف'!$A$11:$A$110,0)),""))</x:f>
        <x:v>صالة العرض</x:v>
      </x:c>
      <x:c r="F17" s="58" t="n">
        <x:f>IF(B17="","",IFERROR(INDEX('الأصناف'!$F$11:$F$110,MATCH(B17,'الأصناف'!$A$11:$A$110,0)),""))</x:f>
        <x:v>8</x:v>
      </x:c>
      <x:c r="G17" s="58" t="n">
        <x:f>IF(B17="","",IFERROR(INDEX('الأصناف'!$G$11:$G$110,MATCH(B17,'الأصناف'!$A$11:$A$110,0)),""))</x:f>
        <x:v>105</x:v>
      </x:c>
      <x:c r="H17" s="57" t="n">
        <x:v>10</x:v>
      </x:c>
      <x:c r="I17" s="44" t="str">
        <x:v>لينا بارك</x:v>
      </x:c>
      <x:c r="J17" s="44" t="str">
        <x:v>تالف</x:v>
      </x:c>
      <x:c r="K17" s="44" t="str">
        <x:v>العثور على وحدتين في العرض</x:v>
      </x:c>
    </x:row>
    <x:row r="18">
      <x:c r="A18" s="44" t="str">
        <x:v>CNT-008</x:v>
      </x:c>
      <x:c r="B18" s="44" t="str">
        <x:v>SKU-008</x:v>
      </x:c>
      <x:c r="C18" s="46" t="str">
        <x:f>IF(B18="","",IFERROR(INDEX('الأصناف'!$B$11:$B$110,MATCH(B18,'الأصناف'!$A$11:$A$110,0)),""))</x:f>
        <x:v>ماسح باركود</x:v>
      </x:c>
      <x:c r="D18" s="46" t="str">
        <x:f>IF(B18="","",IFERROR(INDEX('الأصناف'!$C$11:$C$110,MATCH(B18,'الأصناف'!$A$11:$A$110,0)),""))</x:f>
        <x:v>إلكترونيات</x:v>
      </x:c>
      <x:c r="E18" s="46" t="str">
        <x:f>IF(B18="","",IFERROR(INDEX('الأصناف'!$E$11:$E$110,MATCH(B18,'الأصناف'!$A$11:$A$110,0)),""))</x:f>
        <x:v>المستودع</x:v>
      </x:c>
      <x:c r="F18" s="58" t="n">
        <x:f>IF(B18="","",IFERROR(INDEX('الأصناف'!$F$11:$F$110,MATCH(B18,'الأصناف'!$A$11:$A$110,0)),""))</x:f>
        <x:v>50</x:v>
      </x:c>
      <x:c r="G18" s="58" t="n">
        <x:f>IF(B18="","",IFERROR(INDEX('الأصناف'!$G$11:$G$110,MATCH(B18,'الأصناف'!$A$11:$A$110,0)),""))</x:f>
        <x:v>18</x:v>
      </x:c>
      <x:c r="H18" s="57" t="n">
        <x:v>50</x:v>
      </x:c>
      <x:c r="I18" s="44" t="str">
        <x:v>جيمس كول</x:v>
      </x:c>
      <x:c r="J18" s="44" t="str">
        <x:v>سليم</x:v>
      </x:c>
      <x:c r="K18" s="44" t="str">
        <x:v>العد مطابق</x:v>
      </x:c>
    </x:row>
    <x:row r="19">
      <x:c r="A19" s="44" t="str">
        <x:v>CNT-009</x:v>
      </x:c>
      <x:c r="B19" s="44" t="str">
        <x:v>SKU-009</x:v>
      </x:c>
      <x:c r="C19" s="46" t="str">
        <x:f>IF(B19="","",IFERROR(INDEX('الأصناف'!$B$11:$B$110,MATCH(B19,'الأصناف'!$A$11:$A$110,0)),""))</x:f>
        <x:v>قفازات صيانة</x:v>
      </x:c>
      <x:c r="D19" s="46" t="str">
        <x:f>IF(B19="","",IFERROR(INDEX('الأصناف'!$C$11:$C$110,MATCH(B19,'الأصناف'!$A$11:$A$110,0)),""))</x:f>
        <x:v>صيانة</x:v>
      </x:c>
      <x:c r="E19" s="46" t="str">
        <x:f>IF(B19="","",IFERROR(INDEX('الأصناف'!$E$11:$E$110,MATCH(B19,'الأصناف'!$A$11:$A$110,0)),""))</x:f>
        <x:v>الورشة</x:v>
      </x:c>
      <x:c r="F19" s="58" t="n">
        <x:f>IF(B19="","",IFERROR(INDEX('الأصناف'!$F$11:$F$110,MATCH(B19,'الأصناف'!$A$11:$A$110,0)),""))</x:f>
        <x:v>15</x:v>
      </x:c>
      <x:c r="G19" s="58" t="n">
        <x:f>IF(B19="","",IFERROR(INDEX('الأصناف'!$G$11:$G$110,MATCH(B19,'الأصناف'!$A$11:$A$110,0)),""))</x:f>
        <x:v>35</x:v>
      </x:c>
      <x:c r="H19" s="57" t="n">
        <x:v>14</x:v>
      </x:c>
      <x:c r="I19" s="44" t="str">
        <x:v>مايا تشن</x:v>
      </x:c>
      <x:c r="J19" s="44" t="str">
        <x:v>سليم</x:v>
      </x:c>
      <x:c r="K19" s="44" t="str">
        <x:v>نقص عبوة واحدة</x:v>
      </x:c>
    </x:row>
    <x:row r="20">
      <x:c r="A20" s="44" t="str">
        <x:v>CNT-010</x:v>
      </x:c>
      <x:c r="B20" s="44" t="str">
        <x:v>SKU-010</x:v>
      </x:c>
      <x:c r="C20" s="46" t="str">
        <x:f>IF(B20="","",IFERROR(INDEX('الأصناف'!$B$11:$B$110,MATCH(B20,'الأصناف'!$A$11:$A$110,0)),""))</x:f>
        <x:v>حبوب قهوة 1 كجم</x:v>
      </x:c>
      <x:c r="D20" s="46" t="str">
        <x:f>IF(B20="","",IFERROR(INDEX('الأصناف'!$C$11:$C$110,MATCH(B20,'الأصناف'!$A$11:$A$110,0)),""))</x:f>
        <x:v>أغذية ومشروبات</x:v>
      </x:c>
      <x:c r="E20" s="46" t="str">
        <x:f>IF(B20="","",IFERROR(INDEX('الأصناف'!$E$11:$E$110,MATCH(B20,'الأصناف'!$A$11:$A$110,0)),""))</x:f>
        <x:v>المكتب</x:v>
      </x:c>
      <x:c r="F20" s="58" t="n">
        <x:f>IF(B20="","",IFERROR(INDEX('الأصناف'!$F$11:$F$110,MATCH(B20,'الأصناف'!$A$11:$A$110,0)),""))</x:f>
        <x:v>22</x:v>
      </x:c>
      <x:c r="G20" s="58" t="n">
        <x:f>IF(B20="","",IFERROR(INDEX('الأصناف'!$G$11:$G$110,MATCH(B20,'الأصناف'!$A$11:$A$110,0)),""))</x:f>
        <x:v>16</x:v>
      </x:c>
      <x:c r="H20" s="57"/>
      <x:c r="I20" s="44"/>
      <x:c r="J20" s="44"/>
      <x:c r="K20" s="44" t="str">
        <x:v>بانتظار الجرد الفعلي</x:v>
      </x:c>
    </x:row>
    <x:row r="21">
      <x:c r="A21" s="44"/>
      <x:c r="B21" s="44"/>
      <x:c r="C21" s="46" t="str">
        <x:f>IF(B21="","",IFERROR(INDEX('الأصناف'!$B$11:$B$110,MATCH(B21,'الأصناف'!$A$11:$A$110,0)),""))</x:f>
      </x:c>
      <x:c r="D21" s="46" t="str">
        <x:f>IF(B21="","",IFERROR(INDEX('الأصناف'!$C$11:$C$110,MATCH(B21,'الأصناف'!$A$11:$A$110,0)),""))</x:f>
      </x:c>
      <x:c r="E21" s="46" t="str">
        <x:f>IF(B21="","",IFERROR(INDEX('الأصناف'!$E$11:$E$110,MATCH(B21,'الأصناف'!$A$11:$A$110,0)),""))</x:f>
      </x:c>
      <x:c r="F21" s="58" t="str">
        <x:f>IF(B21="","",IFERROR(INDEX('الأصناف'!$F$11:$F$110,MATCH(B21,'الأصناف'!$A$11:$A$110,0)),""))</x:f>
      </x:c>
      <x:c r="G21" s="58" t="str">
        <x:f>IF(B21="","",IFERROR(INDEX('الأصناف'!$G$11:$G$110,MATCH(B21,'الأصناف'!$A$11:$A$110,0)),""))</x:f>
      </x:c>
      <x:c r="H21" s="57"/>
      <x:c r="I21" s="44"/>
      <x:c r="J21" s="44"/>
      <x:c r="K21" s="44"/>
    </x:row>
    <x:row r="22">
      <x:c r="A22" s="44"/>
      <x:c r="B22" s="44"/>
      <x:c r="C22" s="46" t="str">
        <x:f>IF(B22="","",IFERROR(INDEX('الأصناف'!$B$11:$B$110,MATCH(B22,'الأصناف'!$A$11:$A$110,0)),""))</x:f>
      </x:c>
      <x:c r="D22" s="46" t="str">
        <x:f>IF(B22="","",IFERROR(INDEX('الأصناف'!$C$11:$C$110,MATCH(B22,'الأصناف'!$A$11:$A$110,0)),""))</x:f>
      </x:c>
      <x:c r="E22" s="46" t="str">
        <x:f>IF(B22="","",IFERROR(INDEX('الأصناف'!$E$11:$E$110,MATCH(B22,'الأصناف'!$A$11:$A$110,0)),""))</x:f>
      </x:c>
      <x:c r="F22" s="58" t="str">
        <x:f>IF(B22="","",IFERROR(INDEX('الأصناف'!$F$11:$F$110,MATCH(B22,'الأصناف'!$A$11:$A$110,0)),""))</x:f>
      </x:c>
      <x:c r="G22" s="58" t="str">
        <x:f>IF(B22="","",IFERROR(INDEX('الأصناف'!$G$11:$G$110,MATCH(B22,'الأصناف'!$A$11:$A$110,0)),""))</x:f>
      </x:c>
      <x:c r="H22" s="57"/>
      <x:c r="I22" s="44"/>
      <x:c r="J22" s="44"/>
      <x:c r="K22" s="44"/>
    </x:row>
    <x:row r="23">
      <x:c r="A23" s="44"/>
      <x:c r="B23" s="44"/>
      <x:c r="C23" s="46" t="str">
        <x:f>IF(B23="","",IFERROR(INDEX('الأصناف'!$B$11:$B$110,MATCH(B23,'الأصناف'!$A$11:$A$110,0)),""))</x:f>
      </x:c>
      <x:c r="D23" s="46" t="str">
        <x:f>IF(B23="","",IFERROR(INDEX('الأصناف'!$C$11:$C$110,MATCH(B23,'الأصناف'!$A$11:$A$110,0)),""))</x:f>
      </x:c>
      <x:c r="E23" s="46" t="str">
        <x:f>IF(B23="","",IFERROR(INDEX('الأصناف'!$E$11:$E$110,MATCH(B23,'الأصناف'!$A$11:$A$110,0)),""))</x:f>
      </x:c>
      <x:c r="F23" s="58" t="str">
        <x:f>IF(B23="","",IFERROR(INDEX('الأصناف'!$F$11:$F$110,MATCH(B23,'الأصناف'!$A$11:$A$110,0)),""))</x:f>
      </x:c>
      <x:c r="G23" s="58" t="str">
        <x:f>IF(B23="","",IFERROR(INDEX('الأصناف'!$G$11:$G$110,MATCH(B23,'الأصناف'!$A$11:$A$110,0)),""))</x:f>
      </x:c>
      <x:c r="H23" s="57"/>
      <x:c r="I23" s="44"/>
      <x:c r="J23" s="44"/>
      <x:c r="K23" s="44"/>
    </x:row>
    <x:row r="24">
      <x:c r="A24" s="44"/>
      <x:c r="B24" s="44"/>
      <x:c r="C24" s="46" t="str">
        <x:f>IF(B24="","",IFERROR(INDEX('الأصناف'!$B$11:$B$110,MATCH(B24,'الأصناف'!$A$11:$A$110,0)),""))</x:f>
      </x:c>
      <x:c r="D24" s="46" t="str">
        <x:f>IF(B24="","",IFERROR(INDEX('الأصناف'!$C$11:$C$110,MATCH(B24,'الأصناف'!$A$11:$A$110,0)),""))</x:f>
      </x:c>
      <x:c r="E24" s="46" t="str">
        <x:f>IF(B24="","",IFERROR(INDEX('الأصناف'!$E$11:$E$110,MATCH(B24,'الأصناف'!$A$11:$A$110,0)),""))</x:f>
      </x:c>
      <x:c r="F24" s="58" t="str">
        <x:f>IF(B24="","",IFERROR(INDEX('الأصناف'!$F$11:$F$110,MATCH(B24,'الأصناف'!$A$11:$A$110,0)),""))</x:f>
      </x:c>
      <x:c r="G24" s="58" t="str">
        <x:f>IF(B24="","",IFERROR(INDEX('الأصناف'!$G$11:$G$110,MATCH(B24,'الأصناف'!$A$11:$A$110,0)),""))</x:f>
      </x:c>
      <x:c r="H24" s="57"/>
      <x:c r="I24" s="44"/>
      <x:c r="J24" s="44"/>
      <x:c r="K24" s="44"/>
    </x:row>
    <x:row r="25">
      <x:c r="A25" s="44"/>
      <x:c r="B25" s="44"/>
      <x:c r="C25" s="46" t="str">
        <x:f>IF(B25="","",IFERROR(INDEX('الأصناف'!$B$11:$B$110,MATCH(B25,'الأصناف'!$A$11:$A$110,0)),""))</x:f>
      </x:c>
      <x:c r="D25" s="46" t="str">
        <x:f>IF(B25="","",IFERROR(INDEX('الأصناف'!$C$11:$C$110,MATCH(B25,'الأصناف'!$A$11:$A$110,0)),""))</x:f>
      </x:c>
      <x:c r="E25" s="46" t="str">
        <x:f>IF(B25="","",IFERROR(INDEX('الأصناف'!$E$11:$E$110,MATCH(B25,'الأصناف'!$A$11:$A$110,0)),""))</x:f>
      </x:c>
      <x:c r="F25" s="58" t="str">
        <x:f>IF(B25="","",IFERROR(INDEX('الأصناف'!$F$11:$F$110,MATCH(B25,'الأصناف'!$A$11:$A$110,0)),""))</x:f>
      </x:c>
      <x:c r="G25" s="58" t="str">
        <x:f>IF(B25="","",IFERROR(INDEX('الأصناف'!$G$11:$G$110,MATCH(B25,'الأصناف'!$A$11:$A$110,0)),""))</x:f>
      </x:c>
      <x:c r="H25" s="57"/>
      <x:c r="I25" s="44"/>
      <x:c r="J25" s="44"/>
      <x:c r="K25" s="44"/>
    </x:row>
    <x:row r="26">
      <x:c r="A26" s="44"/>
      <x:c r="B26" s="44"/>
      <x:c r="C26" s="46" t="str">
        <x:f>IF(B26="","",IFERROR(INDEX('الأصناف'!$B$11:$B$110,MATCH(B26,'الأصناف'!$A$11:$A$110,0)),""))</x:f>
      </x:c>
      <x:c r="D26" s="46" t="str">
        <x:f>IF(B26="","",IFERROR(INDEX('الأصناف'!$C$11:$C$110,MATCH(B26,'الأصناف'!$A$11:$A$110,0)),""))</x:f>
      </x:c>
      <x:c r="E26" s="46" t="str">
        <x:f>IF(B26="","",IFERROR(INDEX('الأصناف'!$E$11:$E$110,MATCH(B26,'الأصناف'!$A$11:$A$110,0)),""))</x:f>
      </x:c>
      <x:c r="F26" s="58" t="str">
        <x:f>IF(B26="","",IFERROR(INDEX('الأصناف'!$F$11:$F$110,MATCH(B26,'الأصناف'!$A$11:$A$110,0)),""))</x:f>
      </x:c>
      <x:c r="G26" s="58" t="str">
        <x:f>IF(B26="","",IFERROR(INDEX('الأصناف'!$G$11:$G$110,MATCH(B26,'الأصناف'!$A$11:$A$110,0)),""))</x:f>
      </x:c>
      <x:c r="H26" s="57"/>
      <x:c r="I26" s="44"/>
      <x:c r="J26" s="44"/>
      <x:c r="K26" s="44"/>
    </x:row>
    <x:row r="27">
      <x:c r="A27" s="44"/>
      <x:c r="B27" s="44"/>
      <x:c r="C27" s="46" t="str">
        <x:f>IF(B27="","",IFERROR(INDEX('الأصناف'!$B$11:$B$110,MATCH(B27,'الأصناف'!$A$11:$A$110,0)),""))</x:f>
      </x:c>
      <x:c r="D27" s="46" t="str">
        <x:f>IF(B27="","",IFERROR(INDEX('الأصناف'!$C$11:$C$110,MATCH(B27,'الأصناف'!$A$11:$A$110,0)),""))</x:f>
      </x:c>
      <x:c r="E27" s="46" t="str">
        <x:f>IF(B27="","",IFERROR(INDEX('الأصناف'!$E$11:$E$110,MATCH(B27,'الأصناف'!$A$11:$A$110,0)),""))</x:f>
      </x:c>
      <x:c r="F27" s="58" t="str">
        <x:f>IF(B27="","",IFERROR(INDEX('الأصناف'!$F$11:$F$110,MATCH(B27,'الأصناف'!$A$11:$A$110,0)),""))</x:f>
      </x:c>
      <x:c r="G27" s="58" t="str">
        <x:f>IF(B27="","",IFERROR(INDEX('الأصناف'!$G$11:$G$110,MATCH(B27,'الأصناف'!$A$11:$A$110,0)),""))</x:f>
      </x:c>
      <x:c r="H27" s="57"/>
      <x:c r="I27" s="44"/>
      <x:c r="J27" s="44"/>
      <x:c r="K27" s="44"/>
    </x:row>
    <x:row r="28">
      <x:c r="A28" s="44"/>
      <x:c r="B28" s="44"/>
      <x:c r="C28" s="46" t="str">
        <x:f>IF(B28="","",IFERROR(INDEX('الأصناف'!$B$11:$B$110,MATCH(B28,'الأصناف'!$A$11:$A$110,0)),""))</x:f>
      </x:c>
      <x:c r="D28" s="46" t="str">
        <x:f>IF(B28="","",IFERROR(INDEX('الأصناف'!$C$11:$C$110,MATCH(B28,'الأصناف'!$A$11:$A$110,0)),""))</x:f>
      </x:c>
      <x:c r="E28" s="46" t="str">
        <x:f>IF(B28="","",IFERROR(INDEX('الأصناف'!$E$11:$E$110,MATCH(B28,'الأصناف'!$A$11:$A$110,0)),""))</x:f>
      </x:c>
      <x:c r="F28" s="58" t="str">
        <x:f>IF(B28="","",IFERROR(INDEX('الأصناف'!$F$11:$F$110,MATCH(B28,'الأصناف'!$A$11:$A$110,0)),""))</x:f>
      </x:c>
      <x:c r="G28" s="58" t="str">
        <x:f>IF(B28="","",IFERROR(INDEX('الأصناف'!$G$11:$G$110,MATCH(B28,'الأصناف'!$A$11:$A$110,0)),""))</x:f>
      </x:c>
      <x:c r="H28" s="57"/>
      <x:c r="I28" s="44"/>
      <x:c r="J28" s="44"/>
      <x:c r="K28" s="44"/>
    </x:row>
    <x:row r="29">
      <x:c r="A29" s="44"/>
      <x:c r="B29" s="44"/>
      <x:c r="C29" s="46" t="str">
        <x:f>IF(B29="","",IFERROR(INDEX('الأصناف'!$B$11:$B$110,MATCH(B29,'الأصناف'!$A$11:$A$110,0)),""))</x:f>
      </x:c>
      <x:c r="D29" s="46" t="str">
        <x:f>IF(B29="","",IFERROR(INDEX('الأصناف'!$C$11:$C$110,MATCH(B29,'الأصناف'!$A$11:$A$110,0)),""))</x:f>
      </x:c>
      <x:c r="E29" s="46" t="str">
        <x:f>IF(B29="","",IFERROR(INDEX('الأصناف'!$E$11:$E$110,MATCH(B29,'الأصناف'!$A$11:$A$110,0)),""))</x:f>
      </x:c>
      <x:c r="F29" s="58" t="str">
        <x:f>IF(B29="","",IFERROR(INDEX('الأصناف'!$F$11:$F$110,MATCH(B29,'الأصناف'!$A$11:$A$110,0)),""))</x:f>
      </x:c>
      <x:c r="G29" s="58" t="str">
        <x:f>IF(B29="","",IFERROR(INDEX('الأصناف'!$G$11:$G$110,MATCH(B29,'الأصناف'!$A$11:$A$110,0)),""))</x:f>
      </x:c>
      <x:c r="H29" s="57"/>
      <x:c r="I29" s="44"/>
      <x:c r="J29" s="44"/>
      <x:c r="K29" s="44"/>
    </x:row>
    <x:row r="30">
      <x:c r="A30" s="44"/>
      <x:c r="B30" s="44"/>
      <x:c r="C30" s="46" t="str">
        <x:f>IF(B30="","",IFERROR(INDEX('الأصناف'!$B$11:$B$110,MATCH(B30,'الأصناف'!$A$11:$A$110,0)),""))</x:f>
      </x:c>
      <x:c r="D30" s="46" t="str">
        <x:f>IF(B30="","",IFERROR(INDEX('الأصناف'!$C$11:$C$110,MATCH(B30,'الأصناف'!$A$11:$A$110,0)),""))</x:f>
      </x:c>
      <x:c r="E30" s="46" t="str">
        <x:f>IF(B30="","",IFERROR(INDEX('الأصناف'!$E$11:$E$110,MATCH(B30,'الأصناف'!$A$11:$A$110,0)),""))</x:f>
      </x:c>
      <x:c r="F30" s="58" t="str">
        <x:f>IF(B30="","",IFERROR(INDEX('الأصناف'!$F$11:$F$110,MATCH(B30,'الأصناف'!$A$11:$A$110,0)),""))</x:f>
      </x:c>
      <x:c r="G30" s="58" t="str">
        <x:f>IF(B30="","",IFERROR(INDEX('الأصناف'!$G$11:$G$110,MATCH(B30,'الأصناف'!$A$11:$A$110,0)),""))</x:f>
      </x:c>
      <x:c r="H30" s="57"/>
      <x:c r="I30" s="44"/>
      <x:c r="J30" s="44"/>
      <x:c r="K30" s="44"/>
    </x:row>
    <x:row r="31">
      <x:c r="A31" s="44"/>
      <x:c r="B31" s="44"/>
      <x:c r="C31" s="46" t="str">
        <x:f>IF(B31="","",IFERROR(INDEX('الأصناف'!$B$11:$B$110,MATCH(B31,'الأصناف'!$A$11:$A$110,0)),""))</x:f>
      </x:c>
      <x:c r="D31" s="46" t="str">
        <x:f>IF(B31="","",IFERROR(INDEX('الأصناف'!$C$11:$C$110,MATCH(B31,'الأصناف'!$A$11:$A$110,0)),""))</x:f>
      </x:c>
      <x:c r="E31" s="46" t="str">
        <x:f>IF(B31="","",IFERROR(INDEX('الأصناف'!$E$11:$E$110,MATCH(B31,'الأصناف'!$A$11:$A$110,0)),""))</x:f>
      </x:c>
      <x:c r="F31" s="58" t="str">
        <x:f>IF(B31="","",IFERROR(INDEX('الأصناف'!$F$11:$F$110,MATCH(B31,'الأصناف'!$A$11:$A$110,0)),""))</x:f>
      </x:c>
      <x:c r="G31" s="58" t="str">
        <x:f>IF(B31="","",IFERROR(INDEX('الأصناف'!$G$11:$G$110,MATCH(B31,'الأصناف'!$A$11:$A$110,0)),""))</x:f>
      </x:c>
      <x:c r="H31" s="57"/>
      <x:c r="I31" s="44"/>
      <x:c r="J31" s="44"/>
      <x:c r="K31" s="44"/>
    </x:row>
    <x:row r="32">
      <x:c r="A32" s="44"/>
      <x:c r="B32" s="44"/>
      <x:c r="C32" s="46" t="str">
        <x:f>IF(B32="","",IFERROR(INDEX('الأصناف'!$B$11:$B$110,MATCH(B32,'الأصناف'!$A$11:$A$110,0)),""))</x:f>
      </x:c>
      <x:c r="D32" s="46" t="str">
        <x:f>IF(B32="","",IFERROR(INDEX('الأصناف'!$C$11:$C$110,MATCH(B32,'الأصناف'!$A$11:$A$110,0)),""))</x:f>
      </x:c>
      <x:c r="E32" s="46" t="str">
        <x:f>IF(B32="","",IFERROR(INDEX('الأصناف'!$E$11:$E$110,MATCH(B32,'الأصناف'!$A$11:$A$110,0)),""))</x:f>
      </x:c>
      <x:c r="F32" s="58" t="str">
        <x:f>IF(B32="","",IFERROR(INDEX('الأصناف'!$F$11:$F$110,MATCH(B32,'الأصناف'!$A$11:$A$110,0)),""))</x:f>
      </x:c>
      <x:c r="G32" s="58" t="str">
        <x:f>IF(B32="","",IFERROR(INDEX('الأصناف'!$G$11:$G$110,MATCH(B32,'الأصناف'!$A$11:$A$110,0)),""))</x:f>
      </x:c>
      <x:c r="H32" s="57"/>
      <x:c r="I32" s="44"/>
      <x:c r="J32" s="44"/>
      <x:c r="K32" s="44"/>
    </x:row>
    <x:row r="33">
      <x:c r="A33" s="44"/>
      <x:c r="B33" s="44"/>
      <x:c r="C33" s="46" t="str">
        <x:f>IF(B33="","",IFERROR(INDEX('الأصناف'!$B$11:$B$110,MATCH(B33,'الأصناف'!$A$11:$A$110,0)),""))</x:f>
      </x:c>
      <x:c r="D33" s="46" t="str">
        <x:f>IF(B33="","",IFERROR(INDEX('الأصناف'!$C$11:$C$110,MATCH(B33,'الأصناف'!$A$11:$A$110,0)),""))</x:f>
      </x:c>
      <x:c r="E33" s="46" t="str">
        <x:f>IF(B33="","",IFERROR(INDEX('الأصناف'!$E$11:$E$110,MATCH(B33,'الأصناف'!$A$11:$A$110,0)),""))</x:f>
      </x:c>
      <x:c r="F33" s="58" t="str">
        <x:f>IF(B33="","",IFERROR(INDEX('الأصناف'!$F$11:$F$110,MATCH(B33,'الأصناف'!$A$11:$A$110,0)),""))</x:f>
      </x:c>
      <x:c r="G33" s="58" t="str">
        <x:f>IF(B33="","",IFERROR(INDEX('الأصناف'!$G$11:$G$110,MATCH(B33,'الأصناف'!$A$11:$A$110,0)),""))</x:f>
      </x:c>
      <x:c r="H33" s="57"/>
      <x:c r="I33" s="44"/>
      <x:c r="J33" s="44"/>
      <x:c r="K33" s="44"/>
    </x:row>
    <x:row r="34">
      <x:c r="A34" s="44"/>
      <x:c r="B34" s="44"/>
      <x:c r="C34" s="46" t="str">
        <x:f>IF(B34="","",IFERROR(INDEX('الأصناف'!$B$11:$B$110,MATCH(B34,'الأصناف'!$A$11:$A$110,0)),""))</x:f>
      </x:c>
      <x:c r="D34" s="46" t="str">
        <x:f>IF(B34="","",IFERROR(INDEX('الأصناف'!$C$11:$C$110,MATCH(B34,'الأصناف'!$A$11:$A$110,0)),""))</x:f>
      </x:c>
      <x:c r="E34" s="46" t="str">
        <x:f>IF(B34="","",IFERROR(INDEX('الأصناف'!$E$11:$E$110,MATCH(B34,'الأصناف'!$A$11:$A$110,0)),""))</x:f>
      </x:c>
      <x:c r="F34" s="58" t="str">
        <x:f>IF(B34="","",IFERROR(INDEX('الأصناف'!$F$11:$F$110,MATCH(B34,'الأصناف'!$A$11:$A$110,0)),""))</x:f>
      </x:c>
      <x:c r="G34" s="58" t="str">
        <x:f>IF(B34="","",IFERROR(INDEX('الأصناف'!$G$11:$G$110,MATCH(B34,'الأصناف'!$A$11:$A$110,0)),""))</x:f>
      </x:c>
      <x:c r="H34" s="57"/>
      <x:c r="I34" s="44"/>
      <x:c r="J34" s="44"/>
      <x:c r="K34" s="44"/>
    </x:row>
    <x:row r="35">
      <x:c r="A35" s="44"/>
      <x:c r="B35" s="44"/>
      <x:c r="C35" s="46" t="str">
        <x:f>IF(B35="","",IFERROR(INDEX('الأصناف'!$B$11:$B$110,MATCH(B35,'الأصناف'!$A$11:$A$110,0)),""))</x:f>
      </x:c>
      <x:c r="D35" s="46" t="str">
        <x:f>IF(B35="","",IFERROR(INDEX('الأصناف'!$C$11:$C$110,MATCH(B35,'الأصناف'!$A$11:$A$110,0)),""))</x:f>
      </x:c>
      <x:c r="E35" s="46" t="str">
        <x:f>IF(B35="","",IFERROR(INDEX('الأصناف'!$E$11:$E$110,MATCH(B35,'الأصناف'!$A$11:$A$110,0)),""))</x:f>
      </x:c>
      <x:c r="F35" s="58" t="str">
        <x:f>IF(B35="","",IFERROR(INDEX('الأصناف'!$F$11:$F$110,MATCH(B35,'الأصناف'!$A$11:$A$110,0)),""))</x:f>
      </x:c>
      <x:c r="G35" s="58" t="str">
        <x:f>IF(B35="","",IFERROR(INDEX('الأصناف'!$G$11:$G$110,MATCH(B35,'الأصناف'!$A$11:$A$110,0)),""))</x:f>
      </x:c>
      <x:c r="H35" s="57"/>
      <x:c r="I35" s="44"/>
      <x:c r="J35" s="44"/>
      <x:c r="K35" s="44"/>
    </x:row>
    <x:row r="36">
      <x:c r="A36" s="44"/>
      <x:c r="B36" s="44"/>
      <x:c r="C36" s="46" t="str">
        <x:f>IF(B36="","",IFERROR(INDEX('الأصناف'!$B$11:$B$110,MATCH(B36,'الأصناف'!$A$11:$A$110,0)),""))</x:f>
      </x:c>
      <x:c r="D36" s="46" t="str">
        <x:f>IF(B36="","",IFERROR(INDEX('الأصناف'!$C$11:$C$110,MATCH(B36,'الأصناف'!$A$11:$A$110,0)),""))</x:f>
      </x:c>
      <x:c r="E36" s="46" t="str">
        <x:f>IF(B36="","",IFERROR(INDEX('الأصناف'!$E$11:$E$110,MATCH(B36,'الأصناف'!$A$11:$A$110,0)),""))</x:f>
      </x:c>
      <x:c r="F36" s="58" t="str">
        <x:f>IF(B36="","",IFERROR(INDEX('الأصناف'!$F$11:$F$110,MATCH(B36,'الأصناف'!$A$11:$A$110,0)),""))</x:f>
      </x:c>
      <x:c r="G36" s="58" t="str">
        <x:f>IF(B36="","",IFERROR(INDEX('الأصناف'!$G$11:$G$110,MATCH(B36,'الأصناف'!$A$11:$A$110,0)),""))</x:f>
      </x:c>
      <x:c r="H36" s="57"/>
      <x:c r="I36" s="44"/>
      <x:c r="J36" s="44"/>
      <x:c r="K36" s="44"/>
    </x:row>
    <x:row r="37">
      <x:c r="A37" s="44"/>
      <x:c r="B37" s="44"/>
      <x:c r="C37" s="46" t="str">
        <x:f>IF(B37="","",IFERROR(INDEX('الأصناف'!$B$11:$B$110,MATCH(B37,'الأصناف'!$A$11:$A$110,0)),""))</x:f>
      </x:c>
      <x:c r="D37" s="46" t="str">
        <x:f>IF(B37="","",IFERROR(INDEX('الأصناف'!$C$11:$C$110,MATCH(B37,'الأصناف'!$A$11:$A$110,0)),""))</x:f>
      </x:c>
      <x:c r="E37" s="46" t="str">
        <x:f>IF(B37="","",IFERROR(INDEX('الأصناف'!$E$11:$E$110,MATCH(B37,'الأصناف'!$A$11:$A$110,0)),""))</x:f>
      </x:c>
      <x:c r="F37" s="58" t="str">
        <x:f>IF(B37="","",IFERROR(INDEX('الأصناف'!$F$11:$F$110,MATCH(B37,'الأصناف'!$A$11:$A$110,0)),""))</x:f>
      </x:c>
      <x:c r="G37" s="58" t="str">
        <x:f>IF(B37="","",IFERROR(INDEX('الأصناف'!$G$11:$G$110,MATCH(B37,'الأصناف'!$A$11:$A$110,0)),""))</x:f>
      </x:c>
      <x:c r="H37" s="57"/>
      <x:c r="I37" s="44"/>
      <x:c r="J37" s="44"/>
      <x:c r="K37" s="44"/>
    </x:row>
    <x:row r="38">
      <x:c r="A38" s="44"/>
      <x:c r="B38" s="44"/>
      <x:c r="C38" s="46" t="str">
        <x:f>IF(B38="","",IFERROR(INDEX('الأصناف'!$B$11:$B$110,MATCH(B38,'الأصناف'!$A$11:$A$110,0)),""))</x:f>
      </x:c>
      <x:c r="D38" s="46" t="str">
        <x:f>IF(B38="","",IFERROR(INDEX('الأصناف'!$C$11:$C$110,MATCH(B38,'الأصناف'!$A$11:$A$110,0)),""))</x:f>
      </x:c>
      <x:c r="E38" s="46" t="str">
        <x:f>IF(B38="","",IFERROR(INDEX('الأصناف'!$E$11:$E$110,MATCH(B38,'الأصناف'!$A$11:$A$110,0)),""))</x:f>
      </x:c>
      <x:c r="F38" s="58" t="str">
        <x:f>IF(B38="","",IFERROR(INDEX('الأصناف'!$F$11:$F$110,MATCH(B38,'الأصناف'!$A$11:$A$110,0)),""))</x:f>
      </x:c>
      <x:c r="G38" s="58" t="str">
        <x:f>IF(B38="","",IFERROR(INDEX('الأصناف'!$G$11:$G$110,MATCH(B38,'الأصناف'!$A$11:$A$110,0)),""))</x:f>
      </x:c>
      <x:c r="H38" s="57"/>
      <x:c r="I38" s="44"/>
      <x:c r="J38" s="44"/>
      <x:c r="K38" s="44"/>
    </x:row>
    <x:row r="39">
      <x:c r="A39" s="44"/>
      <x:c r="B39" s="44"/>
      <x:c r="C39" s="46" t="str">
        <x:f>IF(B39="","",IFERROR(INDEX('الأصناف'!$B$11:$B$110,MATCH(B39,'الأصناف'!$A$11:$A$110,0)),""))</x:f>
      </x:c>
      <x:c r="D39" s="46" t="str">
        <x:f>IF(B39="","",IFERROR(INDEX('الأصناف'!$C$11:$C$110,MATCH(B39,'الأصناف'!$A$11:$A$110,0)),""))</x:f>
      </x:c>
      <x:c r="E39" s="46" t="str">
        <x:f>IF(B39="","",IFERROR(INDEX('الأصناف'!$E$11:$E$110,MATCH(B39,'الأصناف'!$A$11:$A$110,0)),""))</x:f>
      </x:c>
      <x:c r="F39" s="58" t="str">
        <x:f>IF(B39="","",IFERROR(INDEX('الأصناف'!$F$11:$F$110,MATCH(B39,'الأصناف'!$A$11:$A$110,0)),""))</x:f>
      </x:c>
      <x:c r="G39" s="58" t="str">
        <x:f>IF(B39="","",IFERROR(INDEX('الأصناف'!$G$11:$G$110,MATCH(B39,'الأصناف'!$A$11:$A$110,0)),""))</x:f>
      </x:c>
      <x:c r="H39" s="57"/>
      <x:c r="I39" s="44"/>
      <x:c r="J39" s="44"/>
      <x:c r="K39" s="44"/>
    </x:row>
    <x:row r="40">
      <x:c r="A40" s="44"/>
      <x:c r="B40" s="44"/>
      <x:c r="C40" s="46" t="str">
        <x:f>IF(B40="","",IFERROR(INDEX('الأصناف'!$B$11:$B$110,MATCH(B40,'الأصناف'!$A$11:$A$110,0)),""))</x:f>
      </x:c>
      <x:c r="D40" s="46" t="str">
        <x:f>IF(B40="","",IFERROR(INDEX('الأصناف'!$C$11:$C$110,MATCH(B40,'الأصناف'!$A$11:$A$110,0)),""))</x:f>
      </x:c>
      <x:c r="E40" s="46" t="str">
        <x:f>IF(B40="","",IFERROR(INDEX('الأصناف'!$E$11:$E$110,MATCH(B40,'الأصناف'!$A$11:$A$110,0)),""))</x:f>
      </x:c>
      <x:c r="F40" s="58" t="str">
        <x:f>IF(B40="","",IFERROR(INDEX('الأصناف'!$F$11:$F$110,MATCH(B40,'الأصناف'!$A$11:$A$110,0)),""))</x:f>
      </x:c>
      <x:c r="G40" s="58" t="str">
        <x:f>IF(B40="","",IFERROR(INDEX('الأصناف'!$G$11:$G$110,MATCH(B40,'الأصناف'!$A$11:$A$110,0)),""))</x:f>
      </x:c>
      <x:c r="H40" s="57"/>
      <x:c r="I40" s="44"/>
      <x:c r="J40" s="44"/>
      <x:c r="K40" s="44"/>
    </x:row>
    <x:row r="41">
      <x:c r="A41" s="44"/>
      <x:c r="B41" s="44"/>
      <x:c r="C41" s="46" t="str">
        <x:f>IF(B41="","",IFERROR(INDEX('الأصناف'!$B$11:$B$110,MATCH(B41,'الأصناف'!$A$11:$A$110,0)),""))</x:f>
      </x:c>
      <x:c r="D41" s="46" t="str">
        <x:f>IF(B41="","",IFERROR(INDEX('الأصناف'!$C$11:$C$110,MATCH(B41,'الأصناف'!$A$11:$A$110,0)),""))</x:f>
      </x:c>
      <x:c r="E41" s="46" t="str">
        <x:f>IF(B41="","",IFERROR(INDEX('الأصناف'!$E$11:$E$110,MATCH(B41,'الأصناف'!$A$11:$A$110,0)),""))</x:f>
      </x:c>
      <x:c r="F41" s="58" t="str">
        <x:f>IF(B41="","",IFERROR(INDEX('الأصناف'!$F$11:$F$110,MATCH(B41,'الأصناف'!$A$11:$A$110,0)),""))</x:f>
      </x:c>
      <x:c r="G41" s="58" t="str">
        <x:f>IF(B41="","",IFERROR(INDEX('الأصناف'!$G$11:$G$110,MATCH(B41,'الأصناف'!$A$11:$A$110,0)),""))</x:f>
      </x:c>
      <x:c r="H41" s="57"/>
      <x:c r="I41" s="44"/>
      <x:c r="J41" s="44"/>
      <x:c r="K41" s="44"/>
    </x:row>
    <x:row r="42">
      <x:c r="A42" s="44"/>
      <x:c r="B42" s="44"/>
      <x:c r="C42" s="46" t="str">
        <x:f>IF(B42="","",IFERROR(INDEX('الأصناف'!$B$11:$B$110,MATCH(B42,'الأصناف'!$A$11:$A$110,0)),""))</x:f>
      </x:c>
      <x:c r="D42" s="46" t="str">
        <x:f>IF(B42="","",IFERROR(INDEX('الأصناف'!$C$11:$C$110,MATCH(B42,'الأصناف'!$A$11:$A$110,0)),""))</x:f>
      </x:c>
      <x:c r="E42" s="46" t="str">
        <x:f>IF(B42="","",IFERROR(INDEX('الأصناف'!$E$11:$E$110,MATCH(B42,'الأصناف'!$A$11:$A$110,0)),""))</x:f>
      </x:c>
      <x:c r="F42" s="58" t="str">
        <x:f>IF(B42="","",IFERROR(INDEX('الأصناف'!$F$11:$F$110,MATCH(B42,'الأصناف'!$A$11:$A$110,0)),""))</x:f>
      </x:c>
      <x:c r="G42" s="58" t="str">
        <x:f>IF(B42="","",IFERROR(INDEX('الأصناف'!$G$11:$G$110,MATCH(B42,'الأصناف'!$A$11:$A$110,0)),""))</x:f>
      </x:c>
      <x:c r="H42" s="57"/>
      <x:c r="I42" s="44"/>
      <x:c r="J42" s="44"/>
      <x:c r="K42" s="44"/>
    </x:row>
    <x:row r="43">
      <x:c r="A43" s="44"/>
      <x:c r="B43" s="44"/>
      <x:c r="C43" s="46" t="str">
        <x:f>IF(B43="","",IFERROR(INDEX('الأصناف'!$B$11:$B$110,MATCH(B43,'الأصناف'!$A$11:$A$110,0)),""))</x:f>
      </x:c>
      <x:c r="D43" s="46" t="str">
        <x:f>IF(B43="","",IFERROR(INDEX('الأصناف'!$C$11:$C$110,MATCH(B43,'الأصناف'!$A$11:$A$110,0)),""))</x:f>
      </x:c>
      <x:c r="E43" s="46" t="str">
        <x:f>IF(B43="","",IFERROR(INDEX('الأصناف'!$E$11:$E$110,MATCH(B43,'الأصناف'!$A$11:$A$110,0)),""))</x:f>
      </x:c>
      <x:c r="F43" s="58" t="str">
        <x:f>IF(B43="","",IFERROR(INDEX('الأصناف'!$F$11:$F$110,MATCH(B43,'الأصناف'!$A$11:$A$110,0)),""))</x:f>
      </x:c>
      <x:c r="G43" s="58" t="str">
        <x:f>IF(B43="","",IFERROR(INDEX('الأصناف'!$G$11:$G$110,MATCH(B43,'الأصناف'!$A$11:$A$110,0)),""))</x:f>
      </x:c>
      <x:c r="H43" s="57"/>
      <x:c r="I43" s="44"/>
      <x:c r="J43" s="44"/>
      <x:c r="K43" s="44"/>
    </x:row>
    <x:row r="44">
      <x:c r="A44" s="44"/>
      <x:c r="B44" s="44"/>
      <x:c r="C44" s="46" t="str">
        <x:f>IF(B44="","",IFERROR(INDEX('الأصناف'!$B$11:$B$110,MATCH(B44,'الأصناف'!$A$11:$A$110,0)),""))</x:f>
      </x:c>
      <x:c r="D44" s="46" t="str">
        <x:f>IF(B44="","",IFERROR(INDEX('الأصناف'!$C$11:$C$110,MATCH(B44,'الأصناف'!$A$11:$A$110,0)),""))</x:f>
      </x:c>
      <x:c r="E44" s="46" t="str">
        <x:f>IF(B44="","",IFERROR(INDEX('الأصناف'!$E$11:$E$110,MATCH(B44,'الأصناف'!$A$11:$A$110,0)),""))</x:f>
      </x:c>
      <x:c r="F44" s="58" t="str">
        <x:f>IF(B44="","",IFERROR(INDEX('الأصناف'!$F$11:$F$110,MATCH(B44,'الأصناف'!$A$11:$A$110,0)),""))</x:f>
      </x:c>
      <x:c r="G44" s="58" t="str">
        <x:f>IF(B44="","",IFERROR(INDEX('الأصناف'!$G$11:$G$110,MATCH(B44,'الأصناف'!$A$11:$A$110,0)),""))</x:f>
      </x:c>
      <x:c r="H44" s="57"/>
      <x:c r="I44" s="44"/>
      <x:c r="J44" s="44"/>
      <x:c r="K44" s="44"/>
    </x:row>
    <x:row r="45">
      <x:c r="A45" s="44"/>
      <x:c r="B45" s="44"/>
      <x:c r="C45" s="46" t="str">
        <x:f>IF(B45="","",IFERROR(INDEX('الأصناف'!$B$11:$B$110,MATCH(B45,'الأصناف'!$A$11:$A$110,0)),""))</x:f>
      </x:c>
      <x:c r="D45" s="46" t="str">
        <x:f>IF(B45="","",IFERROR(INDEX('الأصناف'!$C$11:$C$110,MATCH(B45,'الأصناف'!$A$11:$A$110,0)),""))</x:f>
      </x:c>
      <x:c r="E45" s="46" t="str">
        <x:f>IF(B45="","",IFERROR(INDEX('الأصناف'!$E$11:$E$110,MATCH(B45,'الأصناف'!$A$11:$A$110,0)),""))</x:f>
      </x:c>
      <x:c r="F45" s="58" t="str">
        <x:f>IF(B45="","",IFERROR(INDEX('الأصناف'!$F$11:$F$110,MATCH(B45,'الأصناف'!$A$11:$A$110,0)),""))</x:f>
      </x:c>
      <x:c r="G45" s="58" t="str">
        <x:f>IF(B45="","",IFERROR(INDEX('الأصناف'!$G$11:$G$110,MATCH(B45,'الأصناف'!$A$11:$A$110,0)),""))</x:f>
      </x:c>
      <x:c r="H45" s="57"/>
      <x:c r="I45" s="44"/>
      <x:c r="J45" s="44"/>
      <x:c r="K45" s="44"/>
    </x:row>
    <x:row r="46">
      <x:c r="A46" s="44"/>
      <x:c r="B46" s="44"/>
      <x:c r="C46" s="46" t="str">
        <x:f>IF(B46="","",IFERROR(INDEX('الأصناف'!$B$11:$B$110,MATCH(B46,'الأصناف'!$A$11:$A$110,0)),""))</x:f>
      </x:c>
      <x:c r="D46" s="46" t="str">
        <x:f>IF(B46="","",IFERROR(INDEX('الأصناف'!$C$11:$C$110,MATCH(B46,'الأصناف'!$A$11:$A$110,0)),""))</x:f>
      </x:c>
      <x:c r="E46" s="46" t="str">
        <x:f>IF(B46="","",IFERROR(INDEX('الأصناف'!$E$11:$E$110,MATCH(B46,'الأصناف'!$A$11:$A$110,0)),""))</x:f>
      </x:c>
      <x:c r="F46" s="58" t="str">
        <x:f>IF(B46="","",IFERROR(INDEX('الأصناف'!$F$11:$F$110,MATCH(B46,'الأصناف'!$A$11:$A$110,0)),""))</x:f>
      </x:c>
      <x:c r="G46" s="58" t="str">
        <x:f>IF(B46="","",IFERROR(INDEX('الأصناف'!$G$11:$G$110,MATCH(B46,'الأصناف'!$A$11:$A$110,0)),""))</x:f>
      </x:c>
      <x:c r="H46" s="57"/>
      <x:c r="I46" s="44"/>
      <x:c r="J46" s="44"/>
      <x:c r="K46" s="44"/>
    </x:row>
    <x:row r="47">
      <x:c r="A47" s="44"/>
      <x:c r="B47" s="44"/>
      <x:c r="C47" s="46" t="str">
        <x:f>IF(B47="","",IFERROR(INDEX('الأصناف'!$B$11:$B$110,MATCH(B47,'الأصناف'!$A$11:$A$110,0)),""))</x:f>
      </x:c>
      <x:c r="D47" s="46" t="str">
        <x:f>IF(B47="","",IFERROR(INDEX('الأصناف'!$C$11:$C$110,MATCH(B47,'الأصناف'!$A$11:$A$110,0)),""))</x:f>
      </x:c>
      <x:c r="E47" s="46" t="str">
        <x:f>IF(B47="","",IFERROR(INDEX('الأصناف'!$E$11:$E$110,MATCH(B47,'الأصناف'!$A$11:$A$110,0)),""))</x:f>
      </x:c>
      <x:c r="F47" s="58" t="str">
        <x:f>IF(B47="","",IFERROR(INDEX('الأصناف'!$F$11:$F$110,MATCH(B47,'الأصناف'!$A$11:$A$110,0)),""))</x:f>
      </x:c>
      <x:c r="G47" s="58" t="str">
        <x:f>IF(B47="","",IFERROR(INDEX('الأصناف'!$G$11:$G$110,MATCH(B47,'الأصناف'!$A$11:$A$110,0)),""))</x:f>
      </x:c>
      <x:c r="H47" s="57"/>
      <x:c r="I47" s="44"/>
      <x:c r="J47" s="44"/>
      <x:c r="K47" s="44"/>
    </x:row>
    <x:row r="48">
      <x:c r="A48" s="44"/>
      <x:c r="B48" s="44"/>
      <x:c r="C48" s="46" t="str">
        <x:f>IF(B48="","",IFERROR(INDEX('الأصناف'!$B$11:$B$110,MATCH(B48,'الأصناف'!$A$11:$A$110,0)),""))</x:f>
      </x:c>
      <x:c r="D48" s="46" t="str">
        <x:f>IF(B48="","",IFERROR(INDEX('الأصناف'!$C$11:$C$110,MATCH(B48,'الأصناف'!$A$11:$A$110,0)),""))</x:f>
      </x:c>
      <x:c r="E48" s="46" t="str">
        <x:f>IF(B48="","",IFERROR(INDEX('الأصناف'!$E$11:$E$110,MATCH(B48,'الأصناف'!$A$11:$A$110,0)),""))</x:f>
      </x:c>
      <x:c r="F48" s="58" t="str">
        <x:f>IF(B48="","",IFERROR(INDEX('الأصناف'!$F$11:$F$110,MATCH(B48,'الأصناف'!$A$11:$A$110,0)),""))</x:f>
      </x:c>
      <x:c r="G48" s="58" t="str">
        <x:f>IF(B48="","",IFERROR(INDEX('الأصناف'!$G$11:$G$110,MATCH(B48,'الأصناف'!$A$11:$A$110,0)),""))</x:f>
      </x:c>
      <x:c r="H48" s="57"/>
      <x:c r="I48" s="44"/>
      <x:c r="J48" s="44"/>
      <x:c r="K48" s="44"/>
    </x:row>
    <x:row r="49">
      <x:c r="A49" s="44"/>
      <x:c r="B49" s="44"/>
      <x:c r="C49" s="46" t="str">
        <x:f>IF(B49="","",IFERROR(INDEX('الأصناف'!$B$11:$B$110,MATCH(B49,'الأصناف'!$A$11:$A$110,0)),""))</x:f>
      </x:c>
      <x:c r="D49" s="46" t="str">
        <x:f>IF(B49="","",IFERROR(INDEX('الأصناف'!$C$11:$C$110,MATCH(B49,'الأصناف'!$A$11:$A$110,0)),""))</x:f>
      </x:c>
      <x:c r="E49" s="46" t="str">
        <x:f>IF(B49="","",IFERROR(INDEX('الأصناف'!$E$11:$E$110,MATCH(B49,'الأصناف'!$A$11:$A$110,0)),""))</x:f>
      </x:c>
      <x:c r="F49" s="58" t="str">
        <x:f>IF(B49="","",IFERROR(INDEX('الأصناف'!$F$11:$F$110,MATCH(B49,'الأصناف'!$A$11:$A$110,0)),""))</x:f>
      </x:c>
      <x:c r="G49" s="58" t="str">
        <x:f>IF(B49="","",IFERROR(INDEX('الأصناف'!$G$11:$G$110,MATCH(B49,'الأصناف'!$A$11:$A$110,0)),""))</x:f>
      </x:c>
      <x:c r="H49" s="57"/>
      <x:c r="I49" s="44"/>
      <x:c r="J49" s="44"/>
      <x:c r="K49" s="44"/>
    </x:row>
    <x:row r="50">
      <x:c r="A50" s="44"/>
      <x:c r="B50" s="44"/>
      <x:c r="C50" s="46" t="str">
        <x:f>IF(B50="","",IFERROR(INDEX('الأصناف'!$B$11:$B$110,MATCH(B50,'الأصناف'!$A$11:$A$110,0)),""))</x:f>
      </x:c>
      <x:c r="D50" s="46" t="str">
        <x:f>IF(B50="","",IFERROR(INDEX('الأصناف'!$C$11:$C$110,MATCH(B50,'الأصناف'!$A$11:$A$110,0)),""))</x:f>
      </x:c>
      <x:c r="E50" s="46" t="str">
        <x:f>IF(B50="","",IFERROR(INDEX('الأصناف'!$E$11:$E$110,MATCH(B50,'الأصناف'!$A$11:$A$110,0)),""))</x:f>
      </x:c>
      <x:c r="F50" s="58" t="str">
        <x:f>IF(B50="","",IFERROR(INDEX('الأصناف'!$F$11:$F$110,MATCH(B50,'الأصناف'!$A$11:$A$110,0)),""))</x:f>
      </x:c>
      <x:c r="G50" s="58" t="str">
        <x:f>IF(B50="","",IFERROR(INDEX('الأصناف'!$G$11:$G$110,MATCH(B50,'الأصناف'!$A$11:$A$110,0)),""))</x:f>
      </x:c>
      <x:c r="H50" s="57"/>
      <x:c r="I50" s="44"/>
      <x:c r="J50" s="44"/>
      <x:c r="K50" s="44"/>
    </x:row>
    <x:row r="51">
      <x:c r="A51" s="44"/>
      <x:c r="B51" s="44"/>
      <x:c r="C51" s="46" t="str">
        <x:f>IF(B51="","",IFERROR(INDEX('الأصناف'!$B$11:$B$110,MATCH(B51,'الأصناف'!$A$11:$A$110,0)),""))</x:f>
      </x:c>
      <x:c r="D51" s="46" t="str">
        <x:f>IF(B51="","",IFERROR(INDEX('الأصناف'!$C$11:$C$110,MATCH(B51,'الأصناف'!$A$11:$A$110,0)),""))</x:f>
      </x:c>
      <x:c r="E51" s="46" t="str">
        <x:f>IF(B51="","",IFERROR(INDEX('الأصناف'!$E$11:$E$110,MATCH(B51,'الأصناف'!$A$11:$A$110,0)),""))</x:f>
      </x:c>
      <x:c r="F51" s="58" t="str">
        <x:f>IF(B51="","",IFERROR(INDEX('الأصناف'!$F$11:$F$110,MATCH(B51,'الأصناف'!$A$11:$A$110,0)),""))</x:f>
      </x:c>
      <x:c r="G51" s="58" t="str">
        <x:f>IF(B51="","",IFERROR(INDEX('الأصناف'!$G$11:$G$110,MATCH(B51,'الأصناف'!$A$11:$A$110,0)),""))</x:f>
      </x:c>
      <x:c r="H51" s="57"/>
      <x:c r="I51" s="44"/>
      <x:c r="J51" s="44"/>
      <x:c r="K51" s="44"/>
    </x:row>
    <x:row r="52">
      <x:c r="A52" s="44"/>
      <x:c r="B52" s="44"/>
      <x:c r="C52" s="46" t="str">
        <x:f>IF(B52="","",IFERROR(INDEX('الأصناف'!$B$11:$B$110,MATCH(B52,'الأصناف'!$A$11:$A$110,0)),""))</x:f>
      </x:c>
      <x:c r="D52" s="46" t="str">
        <x:f>IF(B52="","",IFERROR(INDEX('الأصناف'!$C$11:$C$110,MATCH(B52,'الأصناف'!$A$11:$A$110,0)),""))</x:f>
      </x:c>
      <x:c r="E52" s="46" t="str">
        <x:f>IF(B52="","",IFERROR(INDEX('الأصناف'!$E$11:$E$110,MATCH(B52,'الأصناف'!$A$11:$A$110,0)),""))</x:f>
      </x:c>
      <x:c r="F52" s="58" t="str">
        <x:f>IF(B52="","",IFERROR(INDEX('الأصناف'!$F$11:$F$110,MATCH(B52,'الأصناف'!$A$11:$A$110,0)),""))</x:f>
      </x:c>
      <x:c r="G52" s="58" t="str">
        <x:f>IF(B52="","",IFERROR(INDEX('الأصناف'!$G$11:$G$110,MATCH(B52,'الأصناف'!$A$11:$A$110,0)),""))</x:f>
      </x:c>
      <x:c r="H52" s="57"/>
      <x:c r="I52" s="44"/>
      <x:c r="J52" s="44"/>
      <x:c r="K52" s="44"/>
    </x:row>
    <x:row r="53">
      <x:c r="A53" s="44"/>
      <x:c r="B53" s="44"/>
      <x:c r="C53" s="46" t="str">
        <x:f>IF(B53="","",IFERROR(INDEX('الأصناف'!$B$11:$B$110,MATCH(B53,'الأصناف'!$A$11:$A$110,0)),""))</x:f>
      </x:c>
      <x:c r="D53" s="46" t="str">
        <x:f>IF(B53="","",IFERROR(INDEX('الأصناف'!$C$11:$C$110,MATCH(B53,'الأصناف'!$A$11:$A$110,0)),""))</x:f>
      </x:c>
      <x:c r="E53" s="46" t="str">
        <x:f>IF(B53="","",IFERROR(INDEX('الأصناف'!$E$11:$E$110,MATCH(B53,'الأصناف'!$A$11:$A$110,0)),""))</x:f>
      </x:c>
      <x:c r="F53" s="58" t="str">
        <x:f>IF(B53="","",IFERROR(INDEX('الأصناف'!$F$11:$F$110,MATCH(B53,'الأصناف'!$A$11:$A$110,0)),""))</x:f>
      </x:c>
      <x:c r="G53" s="58" t="str">
        <x:f>IF(B53="","",IFERROR(INDEX('الأصناف'!$G$11:$G$110,MATCH(B53,'الأصناف'!$A$11:$A$110,0)),""))</x:f>
      </x:c>
      <x:c r="H53" s="57"/>
      <x:c r="I53" s="44"/>
      <x:c r="J53" s="44"/>
      <x:c r="K53" s="44"/>
    </x:row>
    <x:row r="54">
      <x:c r="A54" s="44"/>
      <x:c r="B54" s="44"/>
      <x:c r="C54" s="46" t="str">
        <x:f>IF(B54="","",IFERROR(INDEX('الأصناف'!$B$11:$B$110,MATCH(B54,'الأصناف'!$A$11:$A$110,0)),""))</x:f>
      </x:c>
      <x:c r="D54" s="46" t="str">
        <x:f>IF(B54="","",IFERROR(INDEX('الأصناف'!$C$11:$C$110,MATCH(B54,'الأصناف'!$A$11:$A$110,0)),""))</x:f>
      </x:c>
      <x:c r="E54" s="46" t="str">
        <x:f>IF(B54="","",IFERROR(INDEX('الأصناف'!$E$11:$E$110,MATCH(B54,'الأصناف'!$A$11:$A$110,0)),""))</x:f>
      </x:c>
      <x:c r="F54" s="58" t="str">
        <x:f>IF(B54="","",IFERROR(INDEX('الأصناف'!$F$11:$F$110,MATCH(B54,'الأصناف'!$A$11:$A$110,0)),""))</x:f>
      </x:c>
      <x:c r="G54" s="58" t="str">
        <x:f>IF(B54="","",IFERROR(INDEX('الأصناف'!$G$11:$G$110,MATCH(B54,'الأصناف'!$A$11:$A$110,0)),""))</x:f>
      </x:c>
      <x:c r="H54" s="57"/>
      <x:c r="I54" s="44"/>
      <x:c r="J54" s="44"/>
      <x:c r="K54" s="44"/>
    </x:row>
    <x:row r="55">
      <x:c r="A55" s="44"/>
      <x:c r="B55" s="44"/>
      <x:c r="C55" s="46" t="str">
        <x:f>IF(B55="","",IFERROR(INDEX('الأصناف'!$B$11:$B$110,MATCH(B55,'الأصناف'!$A$11:$A$110,0)),""))</x:f>
      </x:c>
      <x:c r="D55" s="46" t="str">
        <x:f>IF(B55="","",IFERROR(INDEX('الأصناف'!$C$11:$C$110,MATCH(B55,'الأصناف'!$A$11:$A$110,0)),""))</x:f>
      </x:c>
      <x:c r="E55" s="46" t="str">
        <x:f>IF(B55="","",IFERROR(INDEX('الأصناف'!$E$11:$E$110,MATCH(B55,'الأصناف'!$A$11:$A$110,0)),""))</x:f>
      </x:c>
      <x:c r="F55" s="58" t="str">
        <x:f>IF(B55="","",IFERROR(INDEX('الأصناف'!$F$11:$F$110,MATCH(B55,'الأصناف'!$A$11:$A$110,0)),""))</x:f>
      </x:c>
      <x:c r="G55" s="58" t="str">
        <x:f>IF(B55="","",IFERROR(INDEX('الأصناف'!$G$11:$G$110,MATCH(B55,'الأصناف'!$A$11:$A$110,0)),""))</x:f>
      </x:c>
      <x:c r="H55" s="57"/>
      <x:c r="I55" s="44"/>
      <x:c r="J55" s="44"/>
      <x:c r="K55" s="44"/>
    </x:row>
    <x:row r="56">
      <x:c r="A56" s="44"/>
      <x:c r="B56" s="44"/>
      <x:c r="C56" s="46" t="str">
        <x:f>IF(B56="","",IFERROR(INDEX('الأصناف'!$B$11:$B$110,MATCH(B56,'الأصناف'!$A$11:$A$110,0)),""))</x:f>
      </x:c>
      <x:c r="D56" s="46" t="str">
        <x:f>IF(B56="","",IFERROR(INDEX('الأصناف'!$C$11:$C$110,MATCH(B56,'الأصناف'!$A$11:$A$110,0)),""))</x:f>
      </x:c>
      <x:c r="E56" s="46" t="str">
        <x:f>IF(B56="","",IFERROR(INDEX('الأصناف'!$E$11:$E$110,MATCH(B56,'الأصناف'!$A$11:$A$110,0)),""))</x:f>
      </x:c>
      <x:c r="F56" s="58" t="str">
        <x:f>IF(B56="","",IFERROR(INDEX('الأصناف'!$F$11:$F$110,MATCH(B56,'الأصناف'!$A$11:$A$110,0)),""))</x:f>
      </x:c>
      <x:c r="G56" s="58" t="str">
        <x:f>IF(B56="","",IFERROR(INDEX('الأصناف'!$G$11:$G$110,MATCH(B56,'الأصناف'!$A$11:$A$110,0)),""))</x:f>
      </x:c>
      <x:c r="H56" s="57"/>
      <x:c r="I56" s="44"/>
      <x:c r="J56" s="44"/>
      <x:c r="K56" s="44"/>
    </x:row>
    <x:row r="57">
      <x:c r="A57" s="44"/>
      <x:c r="B57" s="44"/>
      <x:c r="C57" s="46" t="str">
        <x:f>IF(B57="","",IFERROR(INDEX('الأصناف'!$B$11:$B$110,MATCH(B57,'الأصناف'!$A$11:$A$110,0)),""))</x:f>
      </x:c>
      <x:c r="D57" s="46" t="str">
        <x:f>IF(B57="","",IFERROR(INDEX('الأصناف'!$C$11:$C$110,MATCH(B57,'الأصناف'!$A$11:$A$110,0)),""))</x:f>
      </x:c>
      <x:c r="E57" s="46" t="str">
        <x:f>IF(B57="","",IFERROR(INDEX('الأصناف'!$E$11:$E$110,MATCH(B57,'الأصناف'!$A$11:$A$110,0)),""))</x:f>
      </x:c>
      <x:c r="F57" s="58" t="str">
        <x:f>IF(B57="","",IFERROR(INDEX('الأصناف'!$F$11:$F$110,MATCH(B57,'الأصناف'!$A$11:$A$110,0)),""))</x:f>
      </x:c>
      <x:c r="G57" s="58" t="str">
        <x:f>IF(B57="","",IFERROR(INDEX('الأصناف'!$G$11:$G$110,MATCH(B57,'الأصناف'!$A$11:$A$110,0)),""))</x:f>
      </x:c>
      <x:c r="H57" s="57"/>
      <x:c r="I57" s="44"/>
      <x:c r="J57" s="44"/>
      <x:c r="K57" s="44"/>
    </x:row>
    <x:row r="58">
      <x:c r="A58" s="44"/>
      <x:c r="B58" s="44"/>
      <x:c r="C58" s="46" t="str">
        <x:f>IF(B58="","",IFERROR(INDEX('الأصناف'!$B$11:$B$110,MATCH(B58,'الأصناف'!$A$11:$A$110,0)),""))</x:f>
      </x:c>
      <x:c r="D58" s="46" t="str">
        <x:f>IF(B58="","",IFERROR(INDEX('الأصناف'!$C$11:$C$110,MATCH(B58,'الأصناف'!$A$11:$A$110,0)),""))</x:f>
      </x:c>
      <x:c r="E58" s="46" t="str">
        <x:f>IF(B58="","",IFERROR(INDEX('الأصناف'!$E$11:$E$110,MATCH(B58,'الأصناف'!$A$11:$A$110,0)),""))</x:f>
      </x:c>
      <x:c r="F58" s="58" t="str">
        <x:f>IF(B58="","",IFERROR(INDEX('الأصناف'!$F$11:$F$110,MATCH(B58,'الأصناف'!$A$11:$A$110,0)),""))</x:f>
      </x:c>
      <x:c r="G58" s="58" t="str">
        <x:f>IF(B58="","",IFERROR(INDEX('الأصناف'!$G$11:$G$110,MATCH(B58,'الأصناف'!$A$11:$A$110,0)),""))</x:f>
      </x:c>
      <x:c r="H58" s="57"/>
      <x:c r="I58" s="44"/>
      <x:c r="J58" s="44"/>
      <x:c r="K58" s="44"/>
    </x:row>
    <x:row r="59">
      <x:c r="A59" s="44"/>
      <x:c r="B59" s="44"/>
      <x:c r="C59" s="46" t="str">
        <x:f>IF(B59="","",IFERROR(INDEX('الأصناف'!$B$11:$B$110,MATCH(B59,'الأصناف'!$A$11:$A$110,0)),""))</x:f>
      </x:c>
      <x:c r="D59" s="46" t="str">
        <x:f>IF(B59="","",IFERROR(INDEX('الأصناف'!$C$11:$C$110,MATCH(B59,'الأصناف'!$A$11:$A$110,0)),""))</x:f>
      </x:c>
      <x:c r="E59" s="46" t="str">
        <x:f>IF(B59="","",IFERROR(INDEX('الأصناف'!$E$11:$E$110,MATCH(B59,'الأصناف'!$A$11:$A$110,0)),""))</x:f>
      </x:c>
      <x:c r="F59" s="58" t="str">
        <x:f>IF(B59="","",IFERROR(INDEX('الأصناف'!$F$11:$F$110,MATCH(B59,'الأصناف'!$A$11:$A$110,0)),""))</x:f>
      </x:c>
      <x:c r="G59" s="58" t="str">
        <x:f>IF(B59="","",IFERROR(INDEX('الأصناف'!$G$11:$G$110,MATCH(B59,'الأصناف'!$A$11:$A$110,0)),""))</x:f>
      </x:c>
      <x:c r="H59" s="57"/>
      <x:c r="I59" s="44"/>
      <x:c r="J59" s="44"/>
      <x:c r="K59" s="44"/>
    </x:row>
    <x:row r="60">
      <x:c r="A60" s="44"/>
      <x:c r="B60" s="44"/>
      <x:c r="C60" s="46" t="str">
        <x:f>IF(B60="","",IFERROR(INDEX('الأصناف'!$B$11:$B$110,MATCH(B60,'الأصناف'!$A$11:$A$110,0)),""))</x:f>
      </x:c>
      <x:c r="D60" s="46" t="str">
        <x:f>IF(B60="","",IFERROR(INDEX('الأصناف'!$C$11:$C$110,MATCH(B60,'الأصناف'!$A$11:$A$110,0)),""))</x:f>
      </x:c>
      <x:c r="E60" s="46" t="str">
        <x:f>IF(B60="","",IFERROR(INDEX('الأصناف'!$E$11:$E$110,MATCH(B60,'الأصناف'!$A$11:$A$110,0)),""))</x:f>
      </x:c>
      <x:c r="F60" s="58" t="str">
        <x:f>IF(B60="","",IFERROR(INDEX('الأصناف'!$F$11:$F$110,MATCH(B60,'الأصناف'!$A$11:$A$110,0)),""))</x:f>
      </x:c>
      <x:c r="G60" s="58" t="str">
        <x:f>IF(B60="","",IFERROR(INDEX('الأصناف'!$G$11:$G$110,MATCH(B60,'الأصناف'!$A$11:$A$110,0)),""))</x:f>
      </x:c>
      <x:c r="H60" s="57"/>
      <x:c r="I60" s="44"/>
      <x:c r="J60" s="44"/>
      <x:c r="K60" s="44"/>
    </x:row>
    <x:row r="61">
      <x:c r="A61" s="44"/>
      <x:c r="B61" s="44"/>
      <x:c r="C61" s="46" t="str">
        <x:f>IF(B61="","",IFERROR(INDEX('الأصناف'!$B$11:$B$110,MATCH(B61,'الأصناف'!$A$11:$A$110,0)),""))</x:f>
      </x:c>
      <x:c r="D61" s="46" t="str">
        <x:f>IF(B61="","",IFERROR(INDEX('الأصناف'!$C$11:$C$110,MATCH(B61,'الأصناف'!$A$11:$A$110,0)),""))</x:f>
      </x:c>
      <x:c r="E61" s="46" t="str">
        <x:f>IF(B61="","",IFERROR(INDEX('الأصناف'!$E$11:$E$110,MATCH(B61,'الأصناف'!$A$11:$A$110,0)),""))</x:f>
      </x:c>
      <x:c r="F61" s="58" t="str">
        <x:f>IF(B61="","",IFERROR(INDEX('الأصناف'!$F$11:$F$110,MATCH(B61,'الأصناف'!$A$11:$A$110,0)),""))</x:f>
      </x:c>
      <x:c r="G61" s="58" t="str">
        <x:f>IF(B61="","",IFERROR(INDEX('الأصناف'!$G$11:$G$110,MATCH(B61,'الأصناف'!$A$11:$A$110,0)),""))</x:f>
      </x:c>
      <x:c r="H61" s="57"/>
      <x:c r="I61" s="44"/>
      <x:c r="J61" s="44"/>
      <x:c r="K61" s="44"/>
    </x:row>
    <x:row r="62">
      <x:c r="A62" s="44"/>
      <x:c r="B62" s="44"/>
      <x:c r="C62" s="46" t="str">
        <x:f>IF(B62="","",IFERROR(INDEX('الأصناف'!$B$11:$B$110,MATCH(B62,'الأصناف'!$A$11:$A$110,0)),""))</x:f>
      </x:c>
      <x:c r="D62" s="46" t="str">
        <x:f>IF(B62="","",IFERROR(INDEX('الأصناف'!$C$11:$C$110,MATCH(B62,'الأصناف'!$A$11:$A$110,0)),""))</x:f>
      </x:c>
      <x:c r="E62" s="46" t="str">
        <x:f>IF(B62="","",IFERROR(INDEX('الأصناف'!$E$11:$E$110,MATCH(B62,'الأصناف'!$A$11:$A$110,0)),""))</x:f>
      </x:c>
      <x:c r="F62" s="58" t="str">
        <x:f>IF(B62="","",IFERROR(INDEX('الأصناف'!$F$11:$F$110,MATCH(B62,'الأصناف'!$A$11:$A$110,0)),""))</x:f>
      </x:c>
      <x:c r="G62" s="58" t="str">
        <x:f>IF(B62="","",IFERROR(INDEX('الأصناف'!$G$11:$G$110,MATCH(B62,'الأصناف'!$A$11:$A$110,0)),""))</x:f>
      </x:c>
      <x:c r="H62" s="57"/>
      <x:c r="I62" s="44"/>
      <x:c r="J62" s="44"/>
      <x:c r="K62" s="44"/>
    </x:row>
    <x:row r="63">
      <x:c r="A63" s="44"/>
      <x:c r="B63" s="44"/>
      <x:c r="C63" s="46" t="str">
        <x:f>IF(B63="","",IFERROR(INDEX('الأصناف'!$B$11:$B$110,MATCH(B63,'الأصناف'!$A$11:$A$110,0)),""))</x:f>
      </x:c>
      <x:c r="D63" s="46" t="str">
        <x:f>IF(B63="","",IFERROR(INDEX('الأصناف'!$C$11:$C$110,MATCH(B63,'الأصناف'!$A$11:$A$110,0)),""))</x:f>
      </x:c>
      <x:c r="E63" s="46" t="str">
        <x:f>IF(B63="","",IFERROR(INDEX('الأصناف'!$E$11:$E$110,MATCH(B63,'الأصناف'!$A$11:$A$110,0)),""))</x:f>
      </x:c>
      <x:c r="F63" s="58" t="str">
        <x:f>IF(B63="","",IFERROR(INDEX('الأصناف'!$F$11:$F$110,MATCH(B63,'الأصناف'!$A$11:$A$110,0)),""))</x:f>
      </x:c>
      <x:c r="G63" s="58" t="str">
        <x:f>IF(B63="","",IFERROR(INDEX('الأصناف'!$G$11:$G$110,MATCH(B63,'الأصناف'!$A$11:$A$110,0)),""))</x:f>
      </x:c>
      <x:c r="H63" s="57"/>
      <x:c r="I63" s="44"/>
      <x:c r="J63" s="44"/>
      <x:c r="K63" s="44"/>
    </x:row>
    <x:row r="64">
      <x:c r="A64" s="44"/>
      <x:c r="B64" s="44"/>
      <x:c r="C64" s="46" t="str">
        <x:f>IF(B64="","",IFERROR(INDEX('الأصناف'!$B$11:$B$110,MATCH(B64,'الأصناف'!$A$11:$A$110,0)),""))</x:f>
      </x:c>
      <x:c r="D64" s="46" t="str">
        <x:f>IF(B64="","",IFERROR(INDEX('الأصناف'!$C$11:$C$110,MATCH(B64,'الأصناف'!$A$11:$A$110,0)),""))</x:f>
      </x:c>
      <x:c r="E64" s="46" t="str">
        <x:f>IF(B64="","",IFERROR(INDEX('الأصناف'!$E$11:$E$110,MATCH(B64,'الأصناف'!$A$11:$A$110,0)),""))</x:f>
      </x:c>
      <x:c r="F64" s="58" t="str">
        <x:f>IF(B64="","",IFERROR(INDEX('الأصناف'!$F$11:$F$110,MATCH(B64,'الأصناف'!$A$11:$A$110,0)),""))</x:f>
      </x:c>
      <x:c r="G64" s="58" t="str">
        <x:f>IF(B64="","",IFERROR(INDEX('الأصناف'!$G$11:$G$110,MATCH(B64,'الأصناف'!$A$11:$A$110,0)),""))</x:f>
      </x:c>
      <x:c r="H64" s="57"/>
      <x:c r="I64" s="44"/>
      <x:c r="J64" s="44"/>
      <x:c r="K64" s="44"/>
    </x:row>
    <x:row r="65">
      <x:c r="A65" s="44"/>
      <x:c r="B65" s="44"/>
      <x:c r="C65" s="46" t="str">
        <x:f>IF(B65="","",IFERROR(INDEX('الأصناف'!$B$11:$B$110,MATCH(B65,'الأصناف'!$A$11:$A$110,0)),""))</x:f>
      </x:c>
      <x:c r="D65" s="46" t="str">
        <x:f>IF(B65="","",IFERROR(INDEX('الأصناف'!$C$11:$C$110,MATCH(B65,'الأصناف'!$A$11:$A$110,0)),""))</x:f>
      </x:c>
      <x:c r="E65" s="46" t="str">
        <x:f>IF(B65="","",IFERROR(INDEX('الأصناف'!$E$11:$E$110,MATCH(B65,'الأصناف'!$A$11:$A$110,0)),""))</x:f>
      </x:c>
      <x:c r="F65" s="58" t="str">
        <x:f>IF(B65="","",IFERROR(INDEX('الأصناف'!$F$11:$F$110,MATCH(B65,'الأصناف'!$A$11:$A$110,0)),""))</x:f>
      </x:c>
      <x:c r="G65" s="58" t="str">
        <x:f>IF(B65="","",IFERROR(INDEX('الأصناف'!$G$11:$G$110,MATCH(B65,'الأصناف'!$A$11:$A$110,0)),""))</x:f>
      </x:c>
      <x:c r="H65" s="57"/>
      <x:c r="I65" s="44"/>
      <x:c r="J65" s="44"/>
      <x:c r="K65" s="44"/>
    </x:row>
    <x:row r="66">
      <x:c r="A66" s="44"/>
      <x:c r="B66" s="44"/>
      <x:c r="C66" s="46" t="str">
        <x:f>IF(B66="","",IFERROR(INDEX('الأصناف'!$B$11:$B$110,MATCH(B66,'الأصناف'!$A$11:$A$110,0)),""))</x:f>
      </x:c>
      <x:c r="D66" s="46" t="str">
        <x:f>IF(B66="","",IFERROR(INDEX('الأصناف'!$C$11:$C$110,MATCH(B66,'الأصناف'!$A$11:$A$110,0)),""))</x:f>
      </x:c>
      <x:c r="E66" s="46" t="str">
        <x:f>IF(B66="","",IFERROR(INDEX('الأصناف'!$E$11:$E$110,MATCH(B66,'الأصناف'!$A$11:$A$110,0)),""))</x:f>
      </x:c>
      <x:c r="F66" s="58" t="str">
        <x:f>IF(B66="","",IFERROR(INDEX('الأصناف'!$F$11:$F$110,MATCH(B66,'الأصناف'!$A$11:$A$110,0)),""))</x:f>
      </x:c>
      <x:c r="G66" s="58" t="str">
        <x:f>IF(B66="","",IFERROR(INDEX('الأصناف'!$G$11:$G$110,MATCH(B66,'الأصناف'!$A$11:$A$110,0)),""))</x:f>
      </x:c>
      <x:c r="H66" s="57"/>
      <x:c r="I66" s="44"/>
      <x:c r="J66" s="44"/>
      <x:c r="K66" s="44"/>
    </x:row>
    <x:row r="67">
      <x:c r="A67" s="44"/>
      <x:c r="B67" s="44"/>
      <x:c r="C67" s="46" t="str">
        <x:f>IF(B67="","",IFERROR(INDEX('الأصناف'!$B$11:$B$110,MATCH(B67,'الأصناف'!$A$11:$A$110,0)),""))</x:f>
      </x:c>
      <x:c r="D67" s="46" t="str">
        <x:f>IF(B67="","",IFERROR(INDEX('الأصناف'!$C$11:$C$110,MATCH(B67,'الأصناف'!$A$11:$A$110,0)),""))</x:f>
      </x:c>
      <x:c r="E67" s="46" t="str">
        <x:f>IF(B67="","",IFERROR(INDEX('الأصناف'!$E$11:$E$110,MATCH(B67,'الأصناف'!$A$11:$A$110,0)),""))</x:f>
      </x:c>
      <x:c r="F67" s="58" t="str">
        <x:f>IF(B67="","",IFERROR(INDEX('الأصناف'!$F$11:$F$110,MATCH(B67,'الأصناف'!$A$11:$A$110,0)),""))</x:f>
      </x:c>
      <x:c r="G67" s="58" t="str">
        <x:f>IF(B67="","",IFERROR(INDEX('الأصناف'!$G$11:$G$110,MATCH(B67,'الأصناف'!$A$11:$A$110,0)),""))</x:f>
      </x:c>
      <x:c r="H67" s="57"/>
      <x:c r="I67" s="44"/>
      <x:c r="J67" s="44"/>
      <x:c r="K67" s="44"/>
    </x:row>
    <x:row r="68">
      <x:c r="A68" s="44"/>
      <x:c r="B68" s="44"/>
      <x:c r="C68" s="46" t="str">
        <x:f>IF(B68="","",IFERROR(INDEX('الأصناف'!$B$11:$B$110,MATCH(B68,'الأصناف'!$A$11:$A$110,0)),""))</x:f>
      </x:c>
      <x:c r="D68" s="46" t="str">
        <x:f>IF(B68="","",IFERROR(INDEX('الأصناف'!$C$11:$C$110,MATCH(B68,'الأصناف'!$A$11:$A$110,0)),""))</x:f>
      </x:c>
      <x:c r="E68" s="46" t="str">
        <x:f>IF(B68="","",IFERROR(INDEX('الأصناف'!$E$11:$E$110,MATCH(B68,'الأصناف'!$A$11:$A$110,0)),""))</x:f>
      </x:c>
      <x:c r="F68" s="58" t="str">
        <x:f>IF(B68="","",IFERROR(INDEX('الأصناف'!$F$11:$F$110,MATCH(B68,'الأصناف'!$A$11:$A$110,0)),""))</x:f>
      </x:c>
      <x:c r="G68" s="58" t="str">
        <x:f>IF(B68="","",IFERROR(INDEX('الأصناف'!$G$11:$G$110,MATCH(B68,'الأصناف'!$A$11:$A$110,0)),""))</x:f>
      </x:c>
      <x:c r="H68" s="57"/>
      <x:c r="I68" s="44"/>
      <x:c r="J68" s="44"/>
      <x:c r="K68" s="44"/>
    </x:row>
    <x:row r="69">
      <x:c r="A69" s="44"/>
      <x:c r="B69" s="44"/>
      <x:c r="C69" s="46" t="str">
        <x:f>IF(B69="","",IFERROR(INDEX('الأصناف'!$B$11:$B$110,MATCH(B69,'الأصناف'!$A$11:$A$110,0)),""))</x:f>
      </x:c>
      <x:c r="D69" s="46" t="str">
        <x:f>IF(B69="","",IFERROR(INDEX('الأصناف'!$C$11:$C$110,MATCH(B69,'الأصناف'!$A$11:$A$110,0)),""))</x:f>
      </x:c>
      <x:c r="E69" s="46" t="str">
        <x:f>IF(B69="","",IFERROR(INDEX('الأصناف'!$E$11:$E$110,MATCH(B69,'الأصناف'!$A$11:$A$110,0)),""))</x:f>
      </x:c>
      <x:c r="F69" s="58" t="str">
        <x:f>IF(B69="","",IFERROR(INDEX('الأصناف'!$F$11:$F$110,MATCH(B69,'الأصناف'!$A$11:$A$110,0)),""))</x:f>
      </x:c>
      <x:c r="G69" s="58" t="str">
        <x:f>IF(B69="","",IFERROR(INDEX('الأصناف'!$G$11:$G$110,MATCH(B69,'الأصناف'!$A$11:$A$110,0)),""))</x:f>
      </x:c>
      <x:c r="H69" s="57"/>
      <x:c r="I69" s="44"/>
      <x:c r="J69" s="44"/>
      <x:c r="K69" s="44"/>
    </x:row>
    <x:row r="70">
      <x:c r="A70" s="44"/>
      <x:c r="B70" s="44"/>
      <x:c r="C70" s="46" t="str">
        <x:f>IF(B70="","",IFERROR(INDEX('الأصناف'!$B$11:$B$110,MATCH(B70,'الأصناف'!$A$11:$A$110,0)),""))</x:f>
      </x:c>
      <x:c r="D70" s="46" t="str">
        <x:f>IF(B70="","",IFERROR(INDEX('الأصناف'!$C$11:$C$110,MATCH(B70,'الأصناف'!$A$11:$A$110,0)),""))</x:f>
      </x:c>
      <x:c r="E70" s="46" t="str">
        <x:f>IF(B70="","",IFERROR(INDEX('الأصناف'!$E$11:$E$110,MATCH(B70,'الأصناف'!$A$11:$A$110,0)),""))</x:f>
      </x:c>
      <x:c r="F70" s="58" t="str">
        <x:f>IF(B70="","",IFERROR(INDEX('الأصناف'!$F$11:$F$110,MATCH(B70,'الأصناف'!$A$11:$A$110,0)),""))</x:f>
      </x:c>
      <x:c r="G70" s="58" t="str">
        <x:f>IF(B70="","",IFERROR(INDEX('الأصناف'!$G$11:$G$110,MATCH(B70,'الأصناف'!$A$11:$A$110,0)),""))</x:f>
      </x:c>
      <x:c r="H70" s="57"/>
      <x:c r="I70" s="44"/>
      <x:c r="J70" s="44"/>
      <x:c r="K70" s="44"/>
    </x:row>
    <x:row r="71">
      <x:c r="A71" s="44"/>
      <x:c r="B71" s="44"/>
      <x:c r="C71" s="46" t="str">
        <x:f>IF(B71="","",IFERROR(INDEX('الأصناف'!$B$11:$B$110,MATCH(B71,'الأصناف'!$A$11:$A$110,0)),""))</x:f>
      </x:c>
      <x:c r="D71" s="46" t="str">
        <x:f>IF(B71="","",IFERROR(INDEX('الأصناف'!$C$11:$C$110,MATCH(B71,'الأصناف'!$A$11:$A$110,0)),""))</x:f>
      </x:c>
      <x:c r="E71" s="46" t="str">
        <x:f>IF(B71="","",IFERROR(INDEX('الأصناف'!$E$11:$E$110,MATCH(B71,'الأصناف'!$A$11:$A$110,0)),""))</x:f>
      </x:c>
      <x:c r="F71" s="58" t="str">
        <x:f>IF(B71="","",IFERROR(INDEX('الأصناف'!$F$11:$F$110,MATCH(B71,'الأصناف'!$A$11:$A$110,0)),""))</x:f>
      </x:c>
      <x:c r="G71" s="58" t="str">
        <x:f>IF(B71="","",IFERROR(INDEX('الأصناف'!$G$11:$G$110,MATCH(B71,'الأصناف'!$A$11:$A$110,0)),""))</x:f>
      </x:c>
      <x:c r="H71" s="57"/>
      <x:c r="I71" s="44"/>
      <x:c r="J71" s="44"/>
      <x:c r="K71" s="44"/>
    </x:row>
    <x:row r="72">
      <x:c r="A72" s="44"/>
      <x:c r="B72" s="44"/>
      <x:c r="C72" s="46" t="str">
        <x:f>IF(B72="","",IFERROR(INDEX('الأصناف'!$B$11:$B$110,MATCH(B72,'الأصناف'!$A$11:$A$110,0)),""))</x:f>
      </x:c>
      <x:c r="D72" s="46" t="str">
        <x:f>IF(B72="","",IFERROR(INDEX('الأصناف'!$C$11:$C$110,MATCH(B72,'الأصناف'!$A$11:$A$110,0)),""))</x:f>
      </x:c>
      <x:c r="E72" s="46" t="str">
        <x:f>IF(B72="","",IFERROR(INDEX('الأصناف'!$E$11:$E$110,MATCH(B72,'الأصناف'!$A$11:$A$110,0)),""))</x:f>
      </x:c>
      <x:c r="F72" s="58" t="str">
        <x:f>IF(B72="","",IFERROR(INDEX('الأصناف'!$F$11:$F$110,MATCH(B72,'الأصناف'!$A$11:$A$110,0)),""))</x:f>
      </x:c>
      <x:c r="G72" s="58" t="str">
        <x:f>IF(B72="","",IFERROR(INDEX('الأصناف'!$G$11:$G$110,MATCH(B72,'الأصناف'!$A$11:$A$110,0)),""))</x:f>
      </x:c>
      <x:c r="H72" s="57"/>
      <x:c r="I72" s="44"/>
      <x:c r="J72" s="44"/>
      <x:c r="K72" s="44"/>
    </x:row>
    <x:row r="73">
      <x:c r="A73" s="44"/>
      <x:c r="B73" s="44"/>
      <x:c r="C73" s="46" t="str">
        <x:f>IF(B73="","",IFERROR(INDEX('الأصناف'!$B$11:$B$110,MATCH(B73,'الأصناف'!$A$11:$A$110,0)),""))</x:f>
      </x:c>
      <x:c r="D73" s="46" t="str">
        <x:f>IF(B73="","",IFERROR(INDEX('الأصناف'!$C$11:$C$110,MATCH(B73,'الأصناف'!$A$11:$A$110,0)),""))</x:f>
      </x:c>
      <x:c r="E73" s="46" t="str">
        <x:f>IF(B73="","",IFERROR(INDEX('الأصناف'!$E$11:$E$110,MATCH(B73,'الأصناف'!$A$11:$A$110,0)),""))</x:f>
      </x:c>
      <x:c r="F73" s="58" t="str">
        <x:f>IF(B73="","",IFERROR(INDEX('الأصناف'!$F$11:$F$110,MATCH(B73,'الأصناف'!$A$11:$A$110,0)),""))</x:f>
      </x:c>
      <x:c r="G73" s="58" t="str">
        <x:f>IF(B73="","",IFERROR(INDEX('الأصناف'!$G$11:$G$110,MATCH(B73,'الأصناف'!$A$11:$A$110,0)),""))</x:f>
      </x:c>
      <x:c r="H73" s="57"/>
      <x:c r="I73" s="44"/>
      <x:c r="J73" s="44"/>
      <x:c r="K73" s="44"/>
    </x:row>
    <x:row r="74">
      <x:c r="A74" s="44"/>
      <x:c r="B74" s="44"/>
      <x:c r="C74" s="46" t="str">
        <x:f>IF(B74="","",IFERROR(INDEX('الأصناف'!$B$11:$B$110,MATCH(B74,'الأصناف'!$A$11:$A$110,0)),""))</x:f>
      </x:c>
      <x:c r="D74" s="46" t="str">
        <x:f>IF(B74="","",IFERROR(INDEX('الأصناف'!$C$11:$C$110,MATCH(B74,'الأصناف'!$A$11:$A$110,0)),""))</x:f>
      </x:c>
      <x:c r="E74" s="46" t="str">
        <x:f>IF(B74="","",IFERROR(INDEX('الأصناف'!$E$11:$E$110,MATCH(B74,'الأصناف'!$A$11:$A$110,0)),""))</x:f>
      </x:c>
      <x:c r="F74" s="58" t="str">
        <x:f>IF(B74="","",IFERROR(INDEX('الأصناف'!$F$11:$F$110,MATCH(B74,'الأصناف'!$A$11:$A$110,0)),""))</x:f>
      </x:c>
      <x:c r="G74" s="58" t="str">
        <x:f>IF(B74="","",IFERROR(INDEX('الأصناف'!$G$11:$G$110,MATCH(B74,'الأصناف'!$A$11:$A$110,0)),""))</x:f>
      </x:c>
      <x:c r="H74" s="57"/>
      <x:c r="I74" s="44"/>
      <x:c r="J74" s="44"/>
      <x:c r="K74" s="44"/>
    </x:row>
    <x:row r="75">
      <x:c r="A75" s="44"/>
      <x:c r="B75" s="44"/>
      <x:c r="C75" s="46" t="str">
        <x:f>IF(B75="","",IFERROR(INDEX('الأصناف'!$B$11:$B$110,MATCH(B75,'الأصناف'!$A$11:$A$110,0)),""))</x:f>
      </x:c>
      <x:c r="D75" s="46" t="str">
        <x:f>IF(B75="","",IFERROR(INDEX('الأصناف'!$C$11:$C$110,MATCH(B75,'الأصناف'!$A$11:$A$110,0)),""))</x:f>
      </x:c>
      <x:c r="E75" s="46" t="str">
        <x:f>IF(B75="","",IFERROR(INDEX('الأصناف'!$E$11:$E$110,MATCH(B75,'الأصناف'!$A$11:$A$110,0)),""))</x:f>
      </x:c>
      <x:c r="F75" s="58" t="str">
        <x:f>IF(B75="","",IFERROR(INDEX('الأصناف'!$F$11:$F$110,MATCH(B75,'الأصناف'!$A$11:$A$110,0)),""))</x:f>
      </x:c>
      <x:c r="G75" s="58" t="str">
        <x:f>IF(B75="","",IFERROR(INDEX('الأصناف'!$G$11:$G$110,MATCH(B75,'الأصناف'!$A$11:$A$110,0)),""))</x:f>
      </x:c>
      <x:c r="H75" s="57"/>
      <x:c r="I75" s="44"/>
      <x:c r="J75" s="44"/>
      <x:c r="K75" s="44"/>
    </x:row>
    <x:row r="76">
      <x:c r="A76" s="44"/>
      <x:c r="B76" s="44"/>
      <x:c r="C76" s="46" t="str">
        <x:f>IF(B76="","",IFERROR(INDEX('الأصناف'!$B$11:$B$110,MATCH(B76,'الأصناف'!$A$11:$A$110,0)),""))</x:f>
      </x:c>
      <x:c r="D76" s="46" t="str">
        <x:f>IF(B76="","",IFERROR(INDEX('الأصناف'!$C$11:$C$110,MATCH(B76,'الأصناف'!$A$11:$A$110,0)),""))</x:f>
      </x:c>
      <x:c r="E76" s="46" t="str">
        <x:f>IF(B76="","",IFERROR(INDEX('الأصناف'!$E$11:$E$110,MATCH(B76,'الأصناف'!$A$11:$A$110,0)),""))</x:f>
      </x:c>
      <x:c r="F76" s="58" t="str">
        <x:f>IF(B76="","",IFERROR(INDEX('الأصناف'!$F$11:$F$110,MATCH(B76,'الأصناف'!$A$11:$A$110,0)),""))</x:f>
      </x:c>
      <x:c r="G76" s="58" t="str">
        <x:f>IF(B76="","",IFERROR(INDEX('الأصناف'!$G$11:$G$110,MATCH(B76,'الأصناف'!$A$11:$A$110,0)),""))</x:f>
      </x:c>
      <x:c r="H76" s="57"/>
      <x:c r="I76" s="44"/>
      <x:c r="J76" s="44"/>
      <x:c r="K76" s="44"/>
    </x:row>
    <x:row r="77">
      <x:c r="A77" s="44"/>
      <x:c r="B77" s="44"/>
      <x:c r="C77" s="46" t="str">
        <x:f>IF(B77="","",IFERROR(INDEX('الأصناف'!$B$11:$B$110,MATCH(B77,'الأصناف'!$A$11:$A$110,0)),""))</x:f>
      </x:c>
      <x:c r="D77" s="46" t="str">
        <x:f>IF(B77="","",IFERROR(INDEX('الأصناف'!$C$11:$C$110,MATCH(B77,'الأصناف'!$A$11:$A$110,0)),""))</x:f>
      </x:c>
      <x:c r="E77" s="46" t="str">
        <x:f>IF(B77="","",IFERROR(INDEX('الأصناف'!$E$11:$E$110,MATCH(B77,'الأصناف'!$A$11:$A$110,0)),""))</x:f>
      </x:c>
      <x:c r="F77" s="58" t="str">
        <x:f>IF(B77="","",IFERROR(INDEX('الأصناف'!$F$11:$F$110,MATCH(B77,'الأصناف'!$A$11:$A$110,0)),""))</x:f>
      </x:c>
      <x:c r="G77" s="58" t="str">
        <x:f>IF(B77="","",IFERROR(INDEX('الأصناف'!$G$11:$G$110,MATCH(B77,'الأصناف'!$A$11:$A$110,0)),""))</x:f>
      </x:c>
      <x:c r="H77" s="57"/>
      <x:c r="I77" s="44"/>
      <x:c r="J77" s="44"/>
      <x:c r="K77" s="44"/>
    </x:row>
    <x:row r="78">
      <x:c r="A78" s="44"/>
      <x:c r="B78" s="44"/>
      <x:c r="C78" s="46" t="str">
        <x:f>IF(B78="","",IFERROR(INDEX('الأصناف'!$B$11:$B$110,MATCH(B78,'الأصناف'!$A$11:$A$110,0)),""))</x:f>
      </x:c>
      <x:c r="D78" s="46" t="str">
        <x:f>IF(B78="","",IFERROR(INDEX('الأصناف'!$C$11:$C$110,MATCH(B78,'الأصناف'!$A$11:$A$110,0)),""))</x:f>
      </x:c>
      <x:c r="E78" s="46" t="str">
        <x:f>IF(B78="","",IFERROR(INDEX('الأصناف'!$E$11:$E$110,MATCH(B78,'الأصناف'!$A$11:$A$110,0)),""))</x:f>
      </x:c>
      <x:c r="F78" s="58" t="str">
        <x:f>IF(B78="","",IFERROR(INDEX('الأصناف'!$F$11:$F$110,MATCH(B78,'الأصناف'!$A$11:$A$110,0)),""))</x:f>
      </x:c>
      <x:c r="G78" s="58" t="str">
        <x:f>IF(B78="","",IFERROR(INDEX('الأصناف'!$G$11:$G$110,MATCH(B78,'الأصناف'!$A$11:$A$110,0)),""))</x:f>
      </x:c>
      <x:c r="H78" s="57"/>
      <x:c r="I78" s="44"/>
      <x:c r="J78" s="44"/>
      <x:c r="K78" s="44"/>
    </x:row>
    <x:row r="79">
      <x:c r="A79" s="44"/>
      <x:c r="B79" s="44"/>
      <x:c r="C79" s="46" t="str">
        <x:f>IF(B79="","",IFERROR(INDEX('الأصناف'!$B$11:$B$110,MATCH(B79,'الأصناف'!$A$11:$A$110,0)),""))</x:f>
      </x:c>
      <x:c r="D79" s="46" t="str">
        <x:f>IF(B79="","",IFERROR(INDEX('الأصناف'!$C$11:$C$110,MATCH(B79,'الأصناف'!$A$11:$A$110,0)),""))</x:f>
      </x:c>
      <x:c r="E79" s="46" t="str">
        <x:f>IF(B79="","",IFERROR(INDEX('الأصناف'!$E$11:$E$110,MATCH(B79,'الأصناف'!$A$11:$A$110,0)),""))</x:f>
      </x:c>
      <x:c r="F79" s="58" t="str">
        <x:f>IF(B79="","",IFERROR(INDEX('الأصناف'!$F$11:$F$110,MATCH(B79,'الأصناف'!$A$11:$A$110,0)),""))</x:f>
      </x:c>
      <x:c r="G79" s="58" t="str">
        <x:f>IF(B79="","",IFERROR(INDEX('الأصناف'!$G$11:$G$110,MATCH(B79,'الأصناف'!$A$11:$A$110,0)),""))</x:f>
      </x:c>
      <x:c r="H79" s="57"/>
      <x:c r="I79" s="44"/>
      <x:c r="J79" s="44"/>
      <x:c r="K79" s="44"/>
    </x:row>
    <x:row r="80">
      <x:c r="A80" s="44"/>
      <x:c r="B80" s="44"/>
      <x:c r="C80" s="46" t="str">
        <x:f>IF(B80="","",IFERROR(INDEX('الأصناف'!$B$11:$B$110,MATCH(B80,'الأصناف'!$A$11:$A$110,0)),""))</x:f>
      </x:c>
      <x:c r="D80" s="46" t="str">
        <x:f>IF(B80="","",IFERROR(INDEX('الأصناف'!$C$11:$C$110,MATCH(B80,'الأصناف'!$A$11:$A$110,0)),""))</x:f>
      </x:c>
      <x:c r="E80" s="46" t="str">
        <x:f>IF(B80="","",IFERROR(INDEX('الأصناف'!$E$11:$E$110,MATCH(B80,'الأصناف'!$A$11:$A$110,0)),""))</x:f>
      </x:c>
      <x:c r="F80" s="58" t="str">
        <x:f>IF(B80="","",IFERROR(INDEX('الأصناف'!$F$11:$F$110,MATCH(B80,'الأصناف'!$A$11:$A$110,0)),""))</x:f>
      </x:c>
      <x:c r="G80" s="58" t="str">
        <x:f>IF(B80="","",IFERROR(INDEX('الأصناف'!$G$11:$G$110,MATCH(B80,'الأصناف'!$A$11:$A$110,0)),""))</x:f>
      </x:c>
      <x:c r="H80" s="57"/>
      <x:c r="I80" s="44"/>
      <x:c r="J80" s="44"/>
      <x:c r="K80" s="44"/>
    </x:row>
    <x:row r="81">
      <x:c r="A81" s="44"/>
      <x:c r="B81" s="44"/>
      <x:c r="C81" s="46" t="str">
        <x:f>IF(B81="","",IFERROR(INDEX('الأصناف'!$B$11:$B$110,MATCH(B81,'الأصناف'!$A$11:$A$110,0)),""))</x:f>
      </x:c>
      <x:c r="D81" s="46" t="str">
        <x:f>IF(B81="","",IFERROR(INDEX('الأصناف'!$C$11:$C$110,MATCH(B81,'الأصناف'!$A$11:$A$110,0)),""))</x:f>
      </x:c>
      <x:c r="E81" s="46" t="str">
        <x:f>IF(B81="","",IFERROR(INDEX('الأصناف'!$E$11:$E$110,MATCH(B81,'الأصناف'!$A$11:$A$110,0)),""))</x:f>
      </x:c>
      <x:c r="F81" s="58" t="str">
        <x:f>IF(B81="","",IFERROR(INDEX('الأصناف'!$F$11:$F$110,MATCH(B81,'الأصناف'!$A$11:$A$110,0)),""))</x:f>
      </x:c>
      <x:c r="G81" s="58" t="str">
        <x:f>IF(B81="","",IFERROR(INDEX('الأصناف'!$G$11:$G$110,MATCH(B81,'الأصناف'!$A$11:$A$110,0)),""))</x:f>
      </x:c>
      <x:c r="H81" s="57"/>
      <x:c r="I81" s="44"/>
      <x:c r="J81" s="44"/>
      <x:c r="K81" s="44"/>
    </x:row>
    <x:row r="82">
      <x:c r="A82" s="44"/>
      <x:c r="B82" s="44"/>
      <x:c r="C82" s="46" t="str">
        <x:f>IF(B82="","",IFERROR(INDEX('الأصناف'!$B$11:$B$110,MATCH(B82,'الأصناف'!$A$11:$A$110,0)),""))</x:f>
      </x:c>
      <x:c r="D82" s="46" t="str">
        <x:f>IF(B82="","",IFERROR(INDEX('الأصناف'!$C$11:$C$110,MATCH(B82,'الأصناف'!$A$11:$A$110,0)),""))</x:f>
      </x:c>
      <x:c r="E82" s="46" t="str">
        <x:f>IF(B82="","",IFERROR(INDEX('الأصناف'!$E$11:$E$110,MATCH(B82,'الأصناف'!$A$11:$A$110,0)),""))</x:f>
      </x:c>
      <x:c r="F82" s="58" t="str">
        <x:f>IF(B82="","",IFERROR(INDEX('الأصناف'!$F$11:$F$110,MATCH(B82,'الأصناف'!$A$11:$A$110,0)),""))</x:f>
      </x:c>
      <x:c r="G82" s="58" t="str">
        <x:f>IF(B82="","",IFERROR(INDEX('الأصناف'!$G$11:$G$110,MATCH(B82,'الأصناف'!$A$11:$A$110,0)),""))</x:f>
      </x:c>
      <x:c r="H82" s="57"/>
      <x:c r="I82" s="44"/>
      <x:c r="J82" s="44"/>
      <x:c r="K82" s="44"/>
    </x:row>
    <x:row r="83">
      <x:c r="A83" s="44"/>
      <x:c r="B83" s="44"/>
      <x:c r="C83" s="46" t="str">
        <x:f>IF(B83="","",IFERROR(INDEX('الأصناف'!$B$11:$B$110,MATCH(B83,'الأصناف'!$A$11:$A$110,0)),""))</x:f>
      </x:c>
      <x:c r="D83" s="46" t="str">
        <x:f>IF(B83="","",IFERROR(INDEX('الأصناف'!$C$11:$C$110,MATCH(B83,'الأصناف'!$A$11:$A$110,0)),""))</x:f>
      </x:c>
      <x:c r="E83" s="46" t="str">
        <x:f>IF(B83="","",IFERROR(INDEX('الأصناف'!$E$11:$E$110,MATCH(B83,'الأصناف'!$A$11:$A$110,0)),""))</x:f>
      </x:c>
      <x:c r="F83" s="58" t="str">
        <x:f>IF(B83="","",IFERROR(INDEX('الأصناف'!$F$11:$F$110,MATCH(B83,'الأصناف'!$A$11:$A$110,0)),""))</x:f>
      </x:c>
      <x:c r="G83" s="58" t="str">
        <x:f>IF(B83="","",IFERROR(INDEX('الأصناف'!$G$11:$G$110,MATCH(B83,'الأصناف'!$A$11:$A$110,0)),""))</x:f>
      </x:c>
      <x:c r="H83" s="57"/>
      <x:c r="I83" s="44"/>
      <x:c r="J83" s="44"/>
      <x:c r="K83" s="44"/>
    </x:row>
    <x:row r="84">
      <x:c r="A84" s="44"/>
      <x:c r="B84" s="44"/>
      <x:c r="C84" s="46" t="str">
        <x:f>IF(B84="","",IFERROR(INDEX('الأصناف'!$B$11:$B$110,MATCH(B84,'الأصناف'!$A$11:$A$110,0)),""))</x:f>
      </x:c>
      <x:c r="D84" s="46" t="str">
        <x:f>IF(B84="","",IFERROR(INDEX('الأصناف'!$C$11:$C$110,MATCH(B84,'الأصناف'!$A$11:$A$110,0)),""))</x:f>
      </x:c>
      <x:c r="E84" s="46" t="str">
        <x:f>IF(B84="","",IFERROR(INDEX('الأصناف'!$E$11:$E$110,MATCH(B84,'الأصناف'!$A$11:$A$110,0)),""))</x:f>
      </x:c>
      <x:c r="F84" s="58" t="str">
        <x:f>IF(B84="","",IFERROR(INDEX('الأصناف'!$F$11:$F$110,MATCH(B84,'الأصناف'!$A$11:$A$110,0)),""))</x:f>
      </x:c>
      <x:c r="G84" s="58" t="str">
        <x:f>IF(B84="","",IFERROR(INDEX('الأصناف'!$G$11:$G$110,MATCH(B84,'الأصناف'!$A$11:$A$110,0)),""))</x:f>
      </x:c>
      <x:c r="H84" s="57"/>
      <x:c r="I84" s="44"/>
      <x:c r="J84" s="44"/>
      <x:c r="K84" s="44"/>
    </x:row>
    <x:row r="85">
      <x:c r="A85" s="44"/>
      <x:c r="B85" s="44"/>
      <x:c r="C85" s="46" t="str">
        <x:f>IF(B85="","",IFERROR(INDEX('الأصناف'!$B$11:$B$110,MATCH(B85,'الأصناف'!$A$11:$A$110,0)),""))</x:f>
      </x:c>
      <x:c r="D85" s="46" t="str">
        <x:f>IF(B85="","",IFERROR(INDEX('الأصناف'!$C$11:$C$110,MATCH(B85,'الأصناف'!$A$11:$A$110,0)),""))</x:f>
      </x:c>
      <x:c r="E85" s="46" t="str">
        <x:f>IF(B85="","",IFERROR(INDEX('الأصناف'!$E$11:$E$110,MATCH(B85,'الأصناف'!$A$11:$A$110,0)),""))</x:f>
      </x:c>
      <x:c r="F85" s="58" t="str">
        <x:f>IF(B85="","",IFERROR(INDEX('الأصناف'!$F$11:$F$110,MATCH(B85,'الأصناف'!$A$11:$A$110,0)),""))</x:f>
      </x:c>
      <x:c r="G85" s="58" t="str">
        <x:f>IF(B85="","",IFERROR(INDEX('الأصناف'!$G$11:$G$110,MATCH(B85,'الأصناف'!$A$11:$A$110,0)),""))</x:f>
      </x:c>
      <x:c r="H85" s="57"/>
      <x:c r="I85" s="44"/>
      <x:c r="J85" s="44"/>
      <x:c r="K85" s="44"/>
    </x:row>
    <x:row r="86">
      <x:c r="A86" s="44"/>
      <x:c r="B86" s="44"/>
      <x:c r="C86" s="46" t="str">
        <x:f>IF(B86="","",IFERROR(INDEX('الأصناف'!$B$11:$B$110,MATCH(B86,'الأصناف'!$A$11:$A$110,0)),""))</x:f>
      </x:c>
      <x:c r="D86" s="46" t="str">
        <x:f>IF(B86="","",IFERROR(INDEX('الأصناف'!$C$11:$C$110,MATCH(B86,'الأصناف'!$A$11:$A$110,0)),""))</x:f>
      </x:c>
      <x:c r="E86" s="46" t="str">
        <x:f>IF(B86="","",IFERROR(INDEX('الأصناف'!$E$11:$E$110,MATCH(B86,'الأصناف'!$A$11:$A$110,0)),""))</x:f>
      </x:c>
      <x:c r="F86" s="58" t="str">
        <x:f>IF(B86="","",IFERROR(INDEX('الأصناف'!$F$11:$F$110,MATCH(B86,'الأصناف'!$A$11:$A$110,0)),""))</x:f>
      </x:c>
      <x:c r="G86" s="58" t="str">
        <x:f>IF(B86="","",IFERROR(INDEX('الأصناف'!$G$11:$G$110,MATCH(B86,'الأصناف'!$A$11:$A$110,0)),""))</x:f>
      </x:c>
      <x:c r="H86" s="57"/>
      <x:c r="I86" s="44"/>
      <x:c r="J86" s="44"/>
      <x:c r="K86" s="44"/>
    </x:row>
    <x:row r="87">
      <x:c r="A87" s="44"/>
      <x:c r="B87" s="44"/>
      <x:c r="C87" s="46" t="str">
        <x:f>IF(B87="","",IFERROR(INDEX('الأصناف'!$B$11:$B$110,MATCH(B87,'الأصناف'!$A$11:$A$110,0)),""))</x:f>
      </x:c>
      <x:c r="D87" s="46" t="str">
        <x:f>IF(B87="","",IFERROR(INDEX('الأصناف'!$C$11:$C$110,MATCH(B87,'الأصناف'!$A$11:$A$110,0)),""))</x:f>
      </x:c>
      <x:c r="E87" s="46" t="str">
        <x:f>IF(B87="","",IFERROR(INDEX('الأصناف'!$E$11:$E$110,MATCH(B87,'الأصناف'!$A$11:$A$110,0)),""))</x:f>
      </x:c>
      <x:c r="F87" s="58" t="str">
        <x:f>IF(B87="","",IFERROR(INDEX('الأصناف'!$F$11:$F$110,MATCH(B87,'الأصناف'!$A$11:$A$110,0)),""))</x:f>
      </x:c>
      <x:c r="G87" s="58" t="str">
        <x:f>IF(B87="","",IFERROR(INDEX('الأصناف'!$G$11:$G$110,MATCH(B87,'الأصناف'!$A$11:$A$110,0)),""))</x:f>
      </x:c>
      <x:c r="H87" s="57"/>
      <x:c r="I87" s="44"/>
      <x:c r="J87" s="44"/>
      <x:c r="K87" s="44"/>
    </x:row>
    <x:row r="88">
      <x:c r="A88" s="44"/>
      <x:c r="B88" s="44"/>
      <x:c r="C88" s="46" t="str">
        <x:f>IF(B88="","",IFERROR(INDEX('الأصناف'!$B$11:$B$110,MATCH(B88,'الأصناف'!$A$11:$A$110,0)),""))</x:f>
      </x:c>
      <x:c r="D88" s="46" t="str">
        <x:f>IF(B88="","",IFERROR(INDEX('الأصناف'!$C$11:$C$110,MATCH(B88,'الأصناف'!$A$11:$A$110,0)),""))</x:f>
      </x:c>
      <x:c r="E88" s="46" t="str">
        <x:f>IF(B88="","",IFERROR(INDEX('الأصناف'!$E$11:$E$110,MATCH(B88,'الأصناف'!$A$11:$A$110,0)),""))</x:f>
      </x:c>
      <x:c r="F88" s="58" t="str">
        <x:f>IF(B88="","",IFERROR(INDEX('الأصناف'!$F$11:$F$110,MATCH(B88,'الأصناف'!$A$11:$A$110,0)),""))</x:f>
      </x:c>
      <x:c r="G88" s="58" t="str">
        <x:f>IF(B88="","",IFERROR(INDEX('الأصناف'!$G$11:$G$110,MATCH(B88,'الأصناف'!$A$11:$A$110,0)),""))</x:f>
      </x:c>
      <x:c r="H88" s="57"/>
      <x:c r="I88" s="44"/>
      <x:c r="J88" s="44"/>
      <x:c r="K88" s="44"/>
    </x:row>
    <x:row r="89">
      <x:c r="A89" s="44"/>
      <x:c r="B89" s="44"/>
      <x:c r="C89" s="46" t="str">
        <x:f>IF(B89="","",IFERROR(INDEX('الأصناف'!$B$11:$B$110,MATCH(B89,'الأصناف'!$A$11:$A$110,0)),""))</x:f>
      </x:c>
      <x:c r="D89" s="46" t="str">
        <x:f>IF(B89="","",IFERROR(INDEX('الأصناف'!$C$11:$C$110,MATCH(B89,'الأصناف'!$A$11:$A$110,0)),""))</x:f>
      </x:c>
      <x:c r="E89" s="46" t="str">
        <x:f>IF(B89="","",IFERROR(INDEX('الأصناف'!$E$11:$E$110,MATCH(B89,'الأصناف'!$A$11:$A$110,0)),""))</x:f>
      </x:c>
      <x:c r="F89" s="58" t="str">
        <x:f>IF(B89="","",IFERROR(INDEX('الأصناف'!$F$11:$F$110,MATCH(B89,'الأصناف'!$A$11:$A$110,0)),""))</x:f>
      </x:c>
      <x:c r="G89" s="58" t="str">
        <x:f>IF(B89="","",IFERROR(INDEX('الأصناف'!$G$11:$G$110,MATCH(B89,'الأصناف'!$A$11:$A$110,0)),""))</x:f>
      </x:c>
      <x:c r="H89" s="57"/>
      <x:c r="I89" s="44"/>
      <x:c r="J89" s="44"/>
      <x:c r="K89" s="44"/>
    </x:row>
    <x:row r="90">
      <x:c r="A90" s="44"/>
      <x:c r="B90" s="44"/>
      <x:c r="C90" s="46" t="str">
        <x:f>IF(B90="","",IFERROR(INDEX('الأصناف'!$B$11:$B$110,MATCH(B90,'الأصناف'!$A$11:$A$110,0)),""))</x:f>
      </x:c>
      <x:c r="D90" s="46" t="str">
        <x:f>IF(B90="","",IFERROR(INDEX('الأصناف'!$C$11:$C$110,MATCH(B90,'الأصناف'!$A$11:$A$110,0)),""))</x:f>
      </x:c>
      <x:c r="E90" s="46" t="str">
        <x:f>IF(B90="","",IFERROR(INDEX('الأصناف'!$E$11:$E$110,MATCH(B90,'الأصناف'!$A$11:$A$110,0)),""))</x:f>
      </x:c>
      <x:c r="F90" s="58" t="str">
        <x:f>IF(B90="","",IFERROR(INDEX('الأصناف'!$F$11:$F$110,MATCH(B90,'الأصناف'!$A$11:$A$110,0)),""))</x:f>
      </x:c>
      <x:c r="G90" s="58" t="str">
        <x:f>IF(B90="","",IFERROR(INDEX('الأصناف'!$G$11:$G$110,MATCH(B90,'الأصناف'!$A$11:$A$110,0)),""))</x:f>
      </x:c>
      <x:c r="H90" s="57"/>
      <x:c r="I90" s="44"/>
      <x:c r="J90" s="44"/>
      <x:c r="K90" s="44"/>
    </x:row>
    <x:row r="91">
      <x:c r="A91" s="44"/>
      <x:c r="B91" s="44"/>
      <x:c r="C91" s="46" t="str">
        <x:f>IF(B91="","",IFERROR(INDEX('الأصناف'!$B$11:$B$110,MATCH(B91,'الأصناف'!$A$11:$A$110,0)),""))</x:f>
      </x:c>
      <x:c r="D91" s="46" t="str">
        <x:f>IF(B91="","",IFERROR(INDEX('الأصناف'!$C$11:$C$110,MATCH(B91,'الأصناف'!$A$11:$A$110,0)),""))</x:f>
      </x:c>
      <x:c r="E91" s="46" t="str">
        <x:f>IF(B91="","",IFERROR(INDEX('الأصناف'!$E$11:$E$110,MATCH(B91,'الأصناف'!$A$11:$A$110,0)),""))</x:f>
      </x:c>
      <x:c r="F91" s="58" t="str">
        <x:f>IF(B91="","",IFERROR(INDEX('الأصناف'!$F$11:$F$110,MATCH(B91,'الأصناف'!$A$11:$A$110,0)),""))</x:f>
      </x:c>
      <x:c r="G91" s="58" t="str">
        <x:f>IF(B91="","",IFERROR(INDEX('الأصناف'!$G$11:$G$110,MATCH(B91,'الأصناف'!$A$11:$A$110,0)),""))</x:f>
      </x:c>
      <x:c r="H91" s="57"/>
      <x:c r="I91" s="44"/>
      <x:c r="J91" s="44"/>
      <x:c r="K91" s="44"/>
    </x:row>
    <x:row r="92">
      <x:c r="A92" s="44"/>
      <x:c r="B92" s="44"/>
      <x:c r="C92" s="46" t="str">
        <x:f>IF(B92="","",IFERROR(INDEX('الأصناف'!$B$11:$B$110,MATCH(B92,'الأصناف'!$A$11:$A$110,0)),""))</x:f>
      </x:c>
      <x:c r="D92" s="46" t="str">
        <x:f>IF(B92="","",IFERROR(INDEX('الأصناف'!$C$11:$C$110,MATCH(B92,'الأصناف'!$A$11:$A$110,0)),""))</x:f>
      </x:c>
      <x:c r="E92" s="46" t="str">
        <x:f>IF(B92="","",IFERROR(INDEX('الأصناف'!$E$11:$E$110,MATCH(B92,'الأصناف'!$A$11:$A$110,0)),""))</x:f>
      </x:c>
      <x:c r="F92" s="58" t="str">
        <x:f>IF(B92="","",IFERROR(INDEX('الأصناف'!$F$11:$F$110,MATCH(B92,'الأصناف'!$A$11:$A$110,0)),""))</x:f>
      </x:c>
      <x:c r="G92" s="58" t="str">
        <x:f>IF(B92="","",IFERROR(INDEX('الأصناف'!$G$11:$G$110,MATCH(B92,'الأصناف'!$A$11:$A$110,0)),""))</x:f>
      </x:c>
      <x:c r="H92" s="57"/>
      <x:c r="I92" s="44"/>
      <x:c r="J92" s="44"/>
      <x:c r="K92" s="44"/>
    </x:row>
    <x:row r="93">
      <x:c r="A93" s="44"/>
      <x:c r="B93" s="44"/>
      <x:c r="C93" s="46" t="str">
        <x:f>IF(B93="","",IFERROR(INDEX('الأصناف'!$B$11:$B$110,MATCH(B93,'الأصناف'!$A$11:$A$110,0)),""))</x:f>
      </x:c>
      <x:c r="D93" s="46" t="str">
        <x:f>IF(B93="","",IFERROR(INDEX('الأصناف'!$C$11:$C$110,MATCH(B93,'الأصناف'!$A$11:$A$110,0)),""))</x:f>
      </x:c>
      <x:c r="E93" s="46" t="str">
        <x:f>IF(B93="","",IFERROR(INDEX('الأصناف'!$E$11:$E$110,MATCH(B93,'الأصناف'!$A$11:$A$110,0)),""))</x:f>
      </x:c>
      <x:c r="F93" s="58" t="str">
        <x:f>IF(B93="","",IFERROR(INDEX('الأصناف'!$F$11:$F$110,MATCH(B93,'الأصناف'!$A$11:$A$110,0)),""))</x:f>
      </x:c>
      <x:c r="G93" s="58" t="str">
        <x:f>IF(B93="","",IFERROR(INDEX('الأصناف'!$G$11:$G$110,MATCH(B93,'الأصناف'!$A$11:$A$110,0)),""))</x:f>
      </x:c>
      <x:c r="H93" s="57"/>
      <x:c r="I93" s="44"/>
      <x:c r="J93" s="44"/>
      <x:c r="K93" s="44"/>
    </x:row>
    <x:row r="94">
      <x:c r="A94" s="44"/>
      <x:c r="B94" s="44"/>
      <x:c r="C94" s="46" t="str">
        <x:f>IF(B94="","",IFERROR(INDEX('الأصناف'!$B$11:$B$110,MATCH(B94,'الأصناف'!$A$11:$A$110,0)),""))</x:f>
      </x:c>
      <x:c r="D94" s="46" t="str">
        <x:f>IF(B94="","",IFERROR(INDEX('الأصناف'!$C$11:$C$110,MATCH(B94,'الأصناف'!$A$11:$A$110,0)),""))</x:f>
      </x:c>
      <x:c r="E94" s="46" t="str">
        <x:f>IF(B94="","",IFERROR(INDEX('الأصناف'!$E$11:$E$110,MATCH(B94,'الأصناف'!$A$11:$A$110,0)),""))</x:f>
      </x:c>
      <x:c r="F94" s="58" t="str">
        <x:f>IF(B94="","",IFERROR(INDEX('الأصناف'!$F$11:$F$110,MATCH(B94,'الأصناف'!$A$11:$A$110,0)),""))</x:f>
      </x:c>
      <x:c r="G94" s="58" t="str">
        <x:f>IF(B94="","",IFERROR(INDEX('الأصناف'!$G$11:$G$110,MATCH(B94,'الأصناف'!$A$11:$A$110,0)),""))</x:f>
      </x:c>
      <x:c r="H94" s="57"/>
      <x:c r="I94" s="44"/>
      <x:c r="J94" s="44"/>
      <x:c r="K94" s="44"/>
    </x:row>
    <x:row r="95">
      <x:c r="A95" s="44"/>
      <x:c r="B95" s="44"/>
      <x:c r="C95" s="46" t="str">
        <x:f>IF(B95="","",IFERROR(INDEX('الأصناف'!$B$11:$B$110,MATCH(B95,'الأصناف'!$A$11:$A$110,0)),""))</x:f>
      </x:c>
      <x:c r="D95" s="46" t="str">
        <x:f>IF(B95="","",IFERROR(INDEX('الأصناف'!$C$11:$C$110,MATCH(B95,'الأصناف'!$A$11:$A$110,0)),""))</x:f>
      </x:c>
      <x:c r="E95" s="46" t="str">
        <x:f>IF(B95="","",IFERROR(INDEX('الأصناف'!$E$11:$E$110,MATCH(B95,'الأصناف'!$A$11:$A$110,0)),""))</x:f>
      </x:c>
      <x:c r="F95" s="58" t="str">
        <x:f>IF(B95="","",IFERROR(INDEX('الأصناف'!$F$11:$F$110,MATCH(B95,'الأصناف'!$A$11:$A$110,0)),""))</x:f>
      </x:c>
      <x:c r="G95" s="58" t="str">
        <x:f>IF(B95="","",IFERROR(INDEX('الأصناف'!$G$11:$G$110,MATCH(B95,'الأصناف'!$A$11:$A$110,0)),""))</x:f>
      </x:c>
      <x:c r="H95" s="57"/>
      <x:c r="I95" s="44"/>
      <x:c r="J95" s="44"/>
      <x:c r="K95" s="44"/>
    </x:row>
    <x:row r="96">
      <x:c r="A96" s="44"/>
      <x:c r="B96" s="44"/>
      <x:c r="C96" s="46" t="str">
        <x:f>IF(B96="","",IFERROR(INDEX('الأصناف'!$B$11:$B$110,MATCH(B96,'الأصناف'!$A$11:$A$110,0)),""))</x:f>
      </x:c>
      <x:c r="D96" s="46" t="str">
        <x:f>IF(B96="","",IFERROR(INDEX('الأصناف'!$C$11:$C$110,MATCH(B96,'الأصناف'!$A$11:$A$110,0)),""))</x:f>
      </x:c>
      <x:c r="E96" s="46" t="str">
        <x:f>IF(B96="","",IFERROR(INDEX('الأصناف'!$E$11:$E$110,MATCH(B96,'الأصناف'!$A$11:$A$110,0)),""))</x:f>
      </x:c>
      <x:c r="F96" s="58" t="str">
        <x:f>IF(B96="","",IFERROR(INDEX('الأصناف'!$F$11:$F$110,MATCH(B96,'الأصناف'!$A$11:$A$110,0)),""))</x:f>
      </x:c>
      <x:c r="G96" s="58" t="str">
        <x:f>IF(B96="","",IFERROR(INDEX('الأصناف'!$G$11:$G$110,MATCH(B96,'الأصناف'!$A$11:$A$110,0)),""))</x:f>
      </x:c>
      <x:c r="H96" s="57"/>
      <x:c r="I96" s="44"/>
      <x:c r="J96" s="44"/>
      <x:c r="K96" s="44"/>
    </x:row>
    <x:row r="97">
      <x:c r="A97" s="44"/>
      <x:c r="B97" s="44"/>
      <x:c r="C97" s="46" t="str">
        <x:f>IF(B97="","",IFERROR(INDEX('الأصناف'!$B$11:$B$110,MATCH(B97,'الأصناف'!$A$11:$A$110,0)),""))</x:f>
      </x:c>
      <x:c r="D97" s="46" t="str">
        <x:f>IF(B97="","",IFERROR(INDEX('الأصناف'!$C$11:$C$110,MATCH(B97,'الأصناف'!$A$11:$A$110,0)),""))</x:f>
      </x:c>
      <x:c r="E97" s="46" t="str">
        <x:f>IF(B97="","",IFERROR(INDEX('الأصناف'!$E$11:$E$110,MATCH(B97,'الأصناف'!$A$11:$A$110,0)),""))</x:f>
      </x:c>
      <x:c r="F97" s="58" t="str">
        <x:f>IF(B97="","",IFERROR(INDEX('الأصناف'!$F$11:$F$110,MATCH(B97,'الأصناف'!$A$11:$A$110,0)),""))</x:f>
      </x:c>
      <x:c r="G97" s="58" t="str">
        <x:f>IF(B97="","",IFERROR(INDEX('الأصناف'!$G$11:$G$110,MATCH(B97,'الأصناف'!$A$11:$A$110,0)),""))</x:f>
      </x:c>
      <x:c r="H97" s="57"/>
      <x:c r="I97" s="44"/>
      <x:c r="J97" s="44"/>
      <x:c r="K97" s="44"/>
    </x:row>
    <x:row r="98">
      <x:c r="A98" s="44"/>
      <x:c r="B98" s="44"/>
      <x:c r="C98" s="46" t="str">
        <x:f>IF(B98="","",IFERROR(INDEX('الأصناف'!$B$11:$B$110,MATCH(B98,'الأصناف'!$A$11:$A$110,0)),""))</x:f>
      </x:c>
      <x:c r="D98" s="46" t="str">
        <x:f>IF(B98="","",IFERROR(INDEX('الأصناف'!$C$11:$C$110,MATCH(B98,'الأصناف'!$A$11:$A$110,0)),""))</x:f>
      </x:c>
      <x:c r="E98" s="46" t="str">
        <x:f>IF(B98="","",IFERROR(INDEX('الأصناف'!$E$11:$E$110,MATCH(B98,'الأصناف'!$A$11:$A$110,0)),""))</x:f>
      </x:c>
      <x:c r="F98" s="58" t="str">
        <x:f>IF(B98="","",IFERROR(INDEX('الأصناف'!$F$11:$F$110,MATCH(B98,'الأصناف'!$A$11:$A$110,0)),""))</x:f>
      </x:c>
      <x:c r="G98" s="58" t="str">
        <x:f>IF(B98="","",IFERROR(INDEX('الأصناف'!$G$11:$G$110,MATCH(B98,'الأصناف'!$A$11:$A$110,0)),""))</x:f>
      </x:c>
      <x:c r="H98" s="57"/>
      <x:c r="I98" s="44"/>
      <x:c r="J98" s="44"/>
      <x:c r="K98" s="44"/>
    </x:row>
    <x:row r="99">
      <x:c r="A99" s="44"/>
      <x:c r="B99" s="44"/>
      <x:c r="C99" s="46" t="str">
        <x:f>IF(B99="","",IFERROR(INDEX('الأصناف'!$B$11:$B$110,MATCH(B99,'الأصناف'!$A$11:$A$110,0)),""))</x:f>
      </x:c>
      <x:c r="D99" s="46" t="str">
        <x:f>IF(B99="","",IFERROR(INDEX('الأصناف'!$C$11:$C$110,MATCH(B99,'الأصناف'!$A$11:$A$110,0)),""))</x:f>
      </x:c>
      <x:c r="E99" s="46" t="str">
        <x:f>IF(B99="","",IFERROR(INDEX('الأصناف'!$E$11:$E$110,MATCH(B99,'الأصناف'!$A$11:$A$110,0)),""))</x:f>
      </x:c>
      <x:c r="F99" s="58" t="str">
        <x:f>IF(B99="","",IFERROR(INDEX('الأصناف'!$F$11:$F$110,MATCH(B99,'الأصناف'!$A$11:$A$110,0)),""))</x:f>
      </x:c>
      <x:c r="G99" s="58" t="str">
        <x:f>IF(B99="","",IFERROR(INDEX('الأصناف'!$G$11:$G$110,MATCH(B99,'الأصناف'!$A$11:$A$110,0)),""))</x:f>
      </x:c>
      <x:c r="H99" s="57"/>
      <x:c r="I99" s="44"/>
      <x:c r="J99" s="44"/>
      <x:c r="K99" s="44"/>
    </x:row>
    <x:row r="100">
      <x:c r="A100" s="44"/>
      <x:c r="B100" s="44"/>
      <x:c r="C100" s="46" t="str">
        <x:f>IF(B100="","",IFERROR(INDEX('الأصناف'!$B$11:$B$110,MATCH(B100,'الأصناف'!$A$11:$A$110,0)),""))</x:f>
      </x:c>
      <x:c r="D100" s="46" t="str">
        <x:f>IF(B100="","",IFERROR(INDEX('الأصناف'!$C$11:$C$110,MATCH(B100,'الأصناف'!$A$11:$A$110,0)),""))</x:f>
      </x:c>
      <x:c r="E100" s="46" t="str">
        <x:f>IF(B100="","",IFERROR(INDEX('الأصناف'!$E$11:$E$110,MATCH(B100,'الأصناف'!$A$11:$A$110,0)),""))</x:f>
      </x:c>
      <x:c r="F100" s="58" t="str">
        <x:f>IF(B100="","",IFERROR(INDEX('الأصناف'!$F$11:$F$110,MATCH(B100,'الأصناف'!$A$11:$A$110,0)),""))</x:f>
      </x:c>
      <x:c r="G100" s="58" t="str">
        <x:f>IF(B100="","",IFERROR(INDEX('الأصناف'!$G$11:$G$110,MATCH(B100,'الأصناف'!$A$11:$A$110,0)),""))</x:f>
      </x:c>
      <x:c r="H100" s="57"/>
      <x:c r="I100" s="44"/>
      <x:c r="J100" s="44"/>
      <x:c r="K100" s="44"/>
    </x:row>
    <x:row r="101">
      <x:c r="A101" s="44"/>
      <x:c r="B101" s="44"/>
      <x:c r="C101" s="46" t="str">
        <x:f>IF(B101="","",IFERROR(INDEX('الأصناف'!$B$11:$B$110,MATCH(B101,'الأصناف'!$A$11:$A$110,0)),""))</x:f>
      </x:c>
      <x:c r="D101" s="46" t="str">
        <x:f>IF(B101="","",IFERROR(INDEX('الأصناف'!$C$11:$C$110,MATCH(B101,'الأصناف'!$A$11:$A$110,0)),""))</x:f>
      </x:c>
      <x:c r="E101" s="46" t="str">
        <x:f>IF(B101="","",IFERROR(INDEX('الأصناف'!$E$11:$E$110,MATCH(B101,'الأصناف'!$A$11:$A$110,0)),""))</x:f>
      </x:c>
      <x:c r="F101" s="58" t="str">
        <x:f>IF(B101="","",IFERROR(INDEX('الأصناف'!$F$11:$F$110,MATCH(B101,'الأصناف'!$A$11:$A$110,0)),""))</x:f>
      </x:c>
      <x:c r="G101" s="58" t="str">
        <x:f>IF(B101="","",IFERROR(INDEX('الأصناف'!$G$11:$G$110,MATCH(B101,'الأصناف'!$A$11:$A$110,0)),""))</x:f>
      </x:c>
      <x:c r="H101" s="57"/>
      <x:c r="I101" s="44"/>
      <x:c r="J101" s="44"/>
      <x:c r="K101" s="44"/>
    </x:row>
    <x:row r="102">
      <x:c r="A102" s="44"/>
      <x:c r="B102" s="44"/>
      <x:c r="C102" s="46" t="str">
        <x:f>IF(B102="","",IFERROR(INDEX('الأصناف'!$B$11:$B$110,MATCH(B102,'الأصناف'!$A$11:$A$110,0)),""))</x:f>
      </x:c>
      <x:c r="D102" s="46" t="str">
        <x:f>IF(B102="","",IFERROR(INDEX('الأصناف'!$C$11:$C$110,MATCH(B102,'الأصناف'!$A$11:$A$110,0)),""))</x:f>
      </x:c>
      <x:c r="E102" s="46" t="str">
        <x:f>IF(B102="","",IFERROR(INDEX('الأصناف'!$E$11:$E$110,MATCH(B102,'الأصناف'!$A$11:$A$110,0)),""))</x:f>
      </x:c>
      <x:c r="F102" s="58" t="str">
        <x:f>IF(B102="","",IFERROR(INDEX('الأصناف'!$F$11:$F$110,MATCH(B102,'الأصناف'!$A$11:$A$110,0)),""))</x:f>
      </x:c>
      <x:c r="G102" s="58" t="str">
        <x:f>IF(B102="","",IFERROR(INDEX('الأصناف'!$G$11:$G$110,MATCH(B102,'الأصناف'!$A$11:$A$110,0)),""))</x:f>
      </x:c>
      <x:c r="H102" s="57"/>
      <x:c r="I102" s="44"/>
      <x:c r="J102" s="44"/>
      <x:c r="K102" s="44"/>
    </x:row>
    <x:row r="103">
      <x:c r="A103" s="44"/>
      <x:c r="B103" s="44"/>
      <x:c r="C103" s="46" t="str">
        <x:f>IF(B103="","",IFERROR(INDEX('الأصناف'!$B$11:$B$110,MATCH(B103,'الأصناف'!$A$11:$A$110,0)),""))</x:f>
      </x:c>
      <x:c r="D103" s="46" t="str">
        <x:f>IF(B103="","",IFERROR(INDEX('الأصناف'!$C$11:$C$110,MATCH(B103,'الأصناف'!$A$11:$A$110,0)),""))</x:f>
      </x:c>
      <x:c r="E103" s="46" t="str">
        <x:f>IF(B103="","",IFERROR(INDEX('الأصناف'!$E$11:$E$110,MATCH(B103,'الأصناف'!$A$11:$A$110,0)),""))</x:f>
      </x:c>
      <x:c r="F103" s="58" t="str">
        <x:f>IF(B103="","",IFERROR(INDEX('الأصناف'!$F$11:$F$110,MATCH(B103,'الأصناف'!$A$11:$A$110,0)),""))</x:f>
      </x:c>
      <x:c r="G103" s="58" t="str">
        <x:f>IF(B103="","",IFERROR(INDEX('الأصناف'!$G$11:$G$110,MATCH(B103,'الأصناف'!$A$11:$A$110,0)),""))</x:f>
      </x:c>
      <x:c r="H103" s="57"/>
      <x:c r="I103" s="44"/>
      <x:c r="J103" s="44"/>
      <x:c r="K103" s="44"/>
    </x:row>
    <x:row r="104">
      <x:c r="A104" s="44"/>
      <x:c r="B104" s="44"/>
      <x:c r="C104" s="46" t="str">
        <x:f>IF(B104="","",IFERROR(INDEX('الأصناف'!$B$11:$B$110,MATCH(B104,'الأصناف'!$A$11:$A$110,0)),""))</x:f>
      </x:c>
      <x:c r="D104" s="46" t="str">
        <x:f>IF(B104="","",IFERROR(INDEX('الأصناف'!$C$11:$C$110,MATCH(B104,'الأصناف'!$A$11:$A$110,0)),""))</x:f>
      </x:c>
      <x:c r="E104" s="46" t="str">
        <x:f>IF(B104="","",IFERROR(INDEX('الأصناف'!$E$11:$E$110,MATCH(B104,'الأصناف'!$A$11:$A$110,0)),""))</x:f>
      </x:c>
      <x:c r="F104" s="58" t="str">
        <x:f>IF(B104="","",IFERROR(INDEX('الأصناف'!$F$11:$F$110,MATCH(B104,'الأصناف'!$A$11:$A$110,0)),""))</x:f>
      </x:c>
      <x:c r="G104" s="58" t="str">
        <x:f>IF(B104="","",IFERROR(INDEX('الأصناف'!$G$11:$G$110,MATCH(B104,'الأصناف'!$A$11:$A$110,0)),""))</x:f>
      </x:c>
      <x:c r="H104" s="57"/>
      <x:c r="I104" s="44"/>
      <x:c r="J104" s="44"/>
      <x:c r="K104" s="44"/>
    </x:row>
    <x:row r="105">
      <x:c r="A105" s="44"/>
      <x:c r="B105" s="44"/>
      <x:c r="C105" s="46" t="str">
        <x:f>IF(B105="","",IFERROR(INDEX('الأصناف'!$B$11:$B$110,MATCH(B105,'الأصناف'!$A$11:$A$110,0)),""))</x:f>
      </x:c>
      <x:c r="D105" s="46" t="str">
        <x:f>IF(B105="","",IFERROR(INDEX('الأصناف'!$C$11:$C$110,MATCH(B105,'الأصناف'!$A$11:$A$110,0)),""))</x:f>
      </x:c>
      <x:c r="E105" s="46" t="str">
        <x:f>IF(B105="","",IFERROR(INDEX('الأصناف'!$E$11:$E$110,MATCH(B105,'الأصناف'!$A$11:$A$110,0)),""))</x:f>
      </x:c>
      <x:c r="F105" s="58" t="str">
        <x:f>IF(B105="","",IFERROR(INDEX('الأصناف'!$F$11:$F$110,MATCH(B105,'الأصناف'!$A$11:$A$110,0)),""))</x:f>
      </x:c>
      <x:c r="G105" s="58" t="str">
        <x:f>IF(B105="","",IFERROR(INDEX('الأصناف'!$G$11:$G$110,MATCH(B105,'الأصناف'!$A$11:$A$110,0)),""))</x:f>
      </x:c>
      <x:c r="H105" s="57"/>
      <x:c r="I105" s="44"/>
      <x:c r="J105" s="44"/>
      <x:c r="K105" s="44"/>
    </x:row>
    <x:row r="106">
      <x:c r="A106" s="44"/>
      <x:c r="B106" s="44"/>
      <x:c r="C106" s="46" t="str">
        <x:f>IF(B106="","",IFERROR(INDEX('الأصناف'!$B$11:$B$110,MATCH(B106,'الأصناف'!$A$11:$A$110,0)),""))</x:f>
      </x:c>
      <x:c r="D106" s="46" t="str">
        <x:f>IF(B106="","",IFERROR(INDEX('الأصناف'!$C$11:$C$110,MATCH(B106,'الأصناف'!$A$11:$A$110,0)),""))</x:f>
      </x:c>
      <x:c r="E106" s="46" t="str">
        <x:f>IF(B106="","",IFERROR(INDEX('الأصناف'!$E$11:$E$110,MATCH(B106,'الأصناف'!$A$11:$A$110,0)),""))</x:f>
      </x:c>
      <x:c r="F106" s="58" t="str">
        <x:f>IF(B106="","",IFERROR(INDEX('الأصناف'!$F$11:$F$110,MATCH(B106,'الأصناف'!$A$11:$A$110,0)),""))</x:f>
      </x:c>
      <x:c r="G106" s="58" t="str">
        <x:f>IF(B106="","",IFERROR(INDEX('الأصناف'!$G$11:$G$110,MATCH(B106,'الأصناف'!$A$11:$A$110,0)),""))</x:f>
      </x:c>
      <x:c r="H106" s="57"/>
      <x:c r="I106" s="44"/>
      <x:c r="J106" s="44"/>
      <x:c r="K106" s="44"/>
    </x:row>
    <x:row r="107">
      <x:c r="A107" s="44"/>
      <x:c r="B107" s="44"/>
      <x:c r="C107" s="46" t="str">
        <x:f>IF(B107="","",IFERROR(INDEX('الأصناف'!$B$11:$B$110,MATCH(B107,'الأصناف'!$A$11:$A$110,0)),""))</x:f>
      </x:c>
      <x:c r="D107" s="46" t="str">
        <x:f>IF(B107="","",IFERROR(INDEX('الأصناف'!$C$11:$C$110,MATCH(B107,'الأصناف'!$A$11:$A$110,0)),""))</x:f>
      </x:c>
      <x:c r="E107" s="46" t="str">
        <x:f>IF(B107="","",IFERROR(INDEX('الأصناف'!$E$11:$E$110,MATCH(B107,'الأصناف'!$A$11:$A$110,0)),""))</x:f>
      </x:c>
      <x:c r="F107" s="58" t="str">
        <x:f>IF(B107="","",IFERROR(INDEX('الأصناف'!$F$11:$F$110,MATCH(B107,'الأصناف'!$A$11:$A$110,0)),""))</x:f>
      </x:c>
      <x:c r="G107" s="58" t="str">
        <x:f>IF(B107="","",IFERROR(INDEX('الأصناف'!$G$11:$G$110,MATCH(B107,'الأصناف'!$A$11:$A$110,0)),""))</x:f>
      </x:c>
      <x:c r="H107" s="57"/>
      <x:c r="I107" s="44"/>
      <x:c r="J107" s="44"/>
      <x:c r="K107" s="44"/>
    </x:row>
    <x:row r="108">
      <x:c r="A108" s="44"/>
      <x:c r="B108" s="44"/>
      <x:c r="C108" s="46" t="str">
        <x:f>IF(B108="","",IFERROR(INDEX('الأصناف'!$B$11:$B$110,MATCH(B108,'الأصناف'!$A$11:$A$110,0)),""))</x:f>
      </x:c>
      <x:c r="D108" s="46" t="str">
        <x:f>IF(B108="","",IFERROR(INDEX('الأصناف'!$C$11:$C$110,MATCH(B108,'الأصناف'!$A$11:$A$110,0)),""))</x:f>
      </x:c>
      <x:c r="E108" s="46" t="str">
        <x:f>IF(B108="","",IFERROR(INDEX('الأصناف'!$E$11:$E$110,MATCH(B108,'الأصناف'!$A$11:$A$110,0)),""))</x:f>
      </x:c>
      <x:c r="F108" s="58" t="str">
        <x:f>IF(B108="","",IFERROR(INDEX('الأصناف'!$F$11:$F$110,MATCH(B108,'الأصناف'!$A$11:$A$110,0)),""))</x:f>
      </x:c>
      <x:c r="G108" s="58" t="str">
        <x:f>IF(B108="","",IFERROR(INDEX('الأصناف'!$G$11:$G$110,MATCH(B108,'الأصناف'!$A$11:$A$110,0)),""))</x:f>
      </x:c>
      <x:c r="H108" s="57"/>
      <x:c r="I108" s="44"/>
      <x:c r="J108" s="44"/>
      <x:c r="K108" s="44"/>
    </x:row>
    <x:row r="109">
      <x:c r="A109" s="44"/>
      <x:c r="B109" s="44"/>
      <x:c r="C109" s="46" t="str">
        <x:f>IF(B109="","",IFERROR(INDEX('الأصناف'!$B$11:$B$110,MATCH(B109,'الأصناف'!$A$11:$A$110,0)),""))</x:f>
      </x:c>
      <x:c r="D109" s="46" t="str">
        <x:f>IF(B109="","",IFERROR(INDEX('الأصناف'!$C$11:$C$110,MATCH(B109,'الأصناف'!$A$11:$A$110,0)),""))</x:f>
      </x:c>
      <x:c r="E109" s="46" t="str">
        <x:f>IF(B109="","",IFERROR(INDEX('الأصناف'!$E$11:$E$110,MATCH(B109,'الأصناف'!$A$11:$A$110,0)),""))</x:f>
      </x:c>
      <x:c r="F109" s="58" t="str">
        <x:f>IF(B109="","",IFERROR(INDEX('الأصناف'!$F$11:$F$110,MATCH(B109,'الأصناف'!$A$11:$A$110,0)),""))</x:f>
      </x:c>
      <x:c r="G109" s="58" t="str">
        <x:f>IF(B109="","",IFERROR(INDEX('الأصناف'!$G$11:$G$110,MATCH(B109,'الأصناف'!$A$11:$A$110,0)),""))</x:f>
      </x:c>
      <x:c r="H109" s="57"/>
      <x:c r="I109" s="44"/>
      <x:c r="J109" s="44"/>
      <x:c r="K109" s="44"/>
    </x:row>
    <x:row r="110">
      <x:c r="A110" s="44"/>
      <x:c r="B110" s="44"/>
      <x:c r="C110" s="46" t="str">
        <x:f>IF(B110="","",IFERROR(INDEX('الأصناف'!$B$11:$B$110,MATCH(B110,'الأصناف'!$A$11:$A$110,0)),""))</x:f>
      </x:c>
      <x:c r="D110" s="46" t="str">
        <x:f>IF(B110="","",IFERROR(INDEX('الأصناف'!$C$11:$C$110,MATCH(B110,'الأصناف'!$A$11:$A$110,0)),""))</x:f>
      </x:c>
      <x:c r="E110" s="46" t="str">
        <x:f>IF(B110="","",IFERROR(INDEX('الأصناف'!$E$11:$E$110,MATCH(B110,'الأصناف'!$A$11:$A$110,0)),""))</x:f>
      </x:c>
      <x:c r="F110" s="58" t="str">
        <x:f>IF(B110="","",IFERROR(INDEX('الأصناف'!$F$11:$F$110,MATCH(B110,'الأصناف'!$A$11:$A$110,0)),""))</x:f>
      </x:c>
      <x:c r="G110" s="58" t="str">
        <x:f>IF(B110="","",IFERROR(INDEX('الأصناف'!$G$11:$G$110,MATCH(B110,'الأصناف'!$A$11:$A$110,0)),""))</x:f>
      </x:c>
      <x:c r="H110" s="57"/>
      <x:c r="I110" s="44"/>
      <x:c r="J110" s="44"/>
      <x:c r="K110" s="44"/>
    </x:row>
  </x:sheetData>
  <x:mergeCells>
    <x:mergeCell ref="A1:K2"/>
    <x:mergeCell ref="A3:K3"/>
    <x:mergeCell ref="A5:K5"/>
  </x:mergeCells>
  <x:conditionalFormatting sqref="A11:A110">
    <x:cfRule type="duplicateValues" dxfId="1" priority="1"/>
  </x:conditionalFormatting>
  <x:conditionalFormatting sqref="B11:B110">
    <x:cfRule type="duplicateValues" dxfId="2" priority="2"/>
  </x:conditionalFormatting>
  <x:dataValidations count="4">
    <x:dataValidation type="list" sqref="B11:B110">
      <x:formula1>INDIRECT("'الأصناف'!$A$11:$A$110")</x:formula1>
    </x:dataValidation>
    <x:dataValidation type="list" sqref="I11:I110">
      <x:formula1>INDIRECT("'الإعدادات'!$H$6:$H$9")</x:formula1>
    </x:dataValidation>
    <x:dataValidation type="list" sqref="J11:J110">
      <x:formula1>INDIRECT("'الإعدادات'!$I$6:$I$9")</x:formula1>
    </x:dataValidation>
    <x:dataValidation type="decimal" operator="between" sqref="H11:H110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c1d4e549d8e4b19"/>
  </x:tableParts>
</x:worksheet>
</file>

<file path=xl/worksheets/sheet5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5" hidden="0" customWidth="1"/>
    <x:col min="2" max="2" width="27" hidden="0" customWidth="1"/>
    <x:col min="3" max="3" width="22" hidden="0" customWidth="1"/>
    <x:col min="4" max="4" width="21" hidden="0" customWidth="1"/>
    <x:col min="5" max="5" width="19" hidden="0" customWidth="1"/>
    <x:col min="6" max="6" width="19" hidden="0" customWidth="1"/>
    <x:col min="7" max="7" width="19" hidden="0" customWidth="1"/>
    <x:col min="8" max="8" width="16" hidden="0" customWidth="1"/>
    <x:col min="9" max="9" width="16" hidden="0" customWidth="1"/>
    <x:col min="10" max="10" width="20" hidden="0" customWidth="1"/>
    <x:col min="11" max="11" width="18" hidden="0" customWidth="1"/>
    <x:col min="12" max="12" width="21" hidden="0" customWidth="1"/>
    <x:col min="13" max="13" width="24" hidden="0" customWidth="1"/>
    <x:col min="14" max="14" width="14" hidden="0" customWidth="1"/>
  </x:cols>
  <x:sheetData>
    <x:row r="1" ht="26" customHeight="1">
      <x:c r="A1" s="5" t="str">
        <x:v>فروقات الجرد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6" customHeight="1">
      <x:c r="A3" s="8" t="str">
        <x:v>مقارنة محسوبة بين الرصيد الدفتري والعد الفعلي مع أثر القيمة وإشارات المراجعة.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>
      <x:c r="A5" s="67" t="str">
        <x:v>تعتمد إشارة المراجعة على نسبة الفرق المطلقة والحد في الإعدادات. يُراجع دائماً العد غير الصفري مقابل رصيد دفتري صفري.</x:v>
      </x:c>
      <x:c r="B5" s="68"/>
      <x:c r="C5" s="68"/>
      <x:c r="D5" s="68"/>
      <x:c r="E5" s="68"/>
      <x:c r="F5" s="68"/>
      <x:c r="G5" s="68"/>
      <x:c r="H5" s="68"/>
      <x:c r="I5" s="68"/>
      <x:c r="J5" s="68"/>
      <x:c r="K5" s="68"/>
      <x:c r="L5" s="68"/>
      <x:c r="M5" s="68"/>
      <x:c r="N5" s="69"/>
    </x:row>
    <x:row r="6">
      <x:c r="A6" s="70"/>
      <x:c r="B6" s="71"/>
      <x:c r="C6" s="71"/>
      <x:c r="D6" s="71"/>
      <x:c r="E6" s="71"/>
      <x:c r="F6" s="71"/>
      <x:c r="G6" s="71"/>
      <x:c r="H6" s="71"/>
      <x:c r="I6" s="71"/>
      <x:c r="J6" s="71"/>
      <x:c r="K6" s="71"/>
      <x:c r="L6" s="71"/>
      <x:c r="M6" s="71"/>
      <x:c r="N6" s="72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</x:row>
    <x:row r="10" ht="48" customHeight="1">
      <x:c r="A10" s="56" t="str">
        <x:v>رمز الصنف</x:v>
      </x:c>
      <x:c r="B10" s="56" t="str">
        <x:v>اسم الصنف</x:v>
      </x:c>
      <x:c r="C10" s="56" t="str">
        <x:v>الفئة</x:v>
      </x:c>
      <x:c r="D10" s="56" t="str">
        <x:v>الموقع</x:v>
      </x:c>
      <x:c r="E10" s="56" t="str">
        <x:v>الرصيد الدفتري</x:v>
      </x:c>
      <x:c r="F10" s="56" t="str">
        <x:v>الكمية المعدودة</x:v>
      </x:c>
      <x:c r="G10" s="56" t="str">
        <x:v>فرق الوحدات</x:v>
      </x:c>
      <x:c r="H10" s="56" t="str">
        <x:v>نسبة الفرق</x:v>
      </x:c>
      <x:c r="I10" s="56" t="str">
        <x:v>تكلفة الوحدة</x:v>
      </x:c>
      <x:c r="J10" s="56" t="str">
        <x:v>فرق القيمة</x:v>
      </x:c>
      <x:c r="K10" s="56" t="str">
        <x:v>النتيجة</x:v>
      </x:c>
      <x:c r="L10" s="56" t="str">
        <x:v>إشارة المراجعة</x:v>
      </x:c>
      <x:c r="M10" s="56" t="str">
        <x:v>فرق القيمة المطلق</x:v>
      </x:c>
      <x:c r="N10" s="56" t="str">
        <x:v>نشط؟</x:v>
      </x:c>
    </x:row>
    <x:row r="11">
      <x:c r="A11" s="46" t="str">
        <x:f>IF('ورقة-الجرد'!B11="","",'ورقة-الجرد'!B11)</x:f>
        <x:v>SKU-001</x:v>
      </x:c>
      <x:c r="B11" s="46" t="str">
        <x:f>IF(A11="","",'ورقة-الجرد'!C11)</x:f>
        <x:v>ورق تصوير A4</x:v>
      </x:c>
      <x:c r="C11" s="46" t="str">
        <x:f>IF(A11="","",'ورقة-الجرد'!D11)</x:f>
        <x:v>مستلزمات مكتبية</x:v>
      </x:c>
      <x:c r="D11" s="46" t="str">
        <x:f>IF(A11="","",'ورقة-الجرد'!E11)</x:f>
        <x:v>المتجر الرئيسي</x:v>
      </x:c>
      <x:c r="E11" s="58" t="n">
        <x:f>IF(A11="","",'ورقة-الجرد'!F11)</x:f>
        <x:v>25</x:v>
      </x:c>
      <x:c r="F11" s="58" t="n">
        <x:f>IF(A11="","",IF(COUNT('ورقة-الجرد'!H11)=0,"",'ورقة-الجرد'!H11))</x:f>
        <x:v>24</x:v>
      </x:c>
      <x:c r="G11" s="58" t="n">
        <x:f>IF(OR(A11="",COUNT(F11)=0),"",F11-E11)</x:f>
        <x:v>-1</x:v>
      </x:c>
      <x:c r="H11" s="73" t="n">
        <x:f>IF(COUNT(G11)=0,"",IF(E11=0,IF(F11=0,0,1),G11/E11))</x:f>
        <x:v>-0.04</x:v>
      </x:c>
      <x:c r="I11" s="58" t="n">
        <x:f>IF(A11="","",'ورقة-الجرد'!G11)</x:f>
        <x:v>12</x:v>
      </x:c>
      <x:c r="J11" s="58" t="n">
        <x:f>IF(COUNT(G11)=0,"",G11*I11)</x:f>
        <x:v>-12</x:v>
      </x:c>
      <x:c r="K11" s="46" t="str">
        <x:f>IF(A11="","",IF(COUNT(F11)=0,"غير معدود",IF(G11=0,"مطابق",IF(G11&lt;0,"عجز","زيادة"))))</x:f>
        <x:v>عجز</x:v>
      </x:c>
      <x:c r="L11" s="46" t="str">
        <x:f>IF(A11="","",IF(COUNT(F11)=0,"",IF(E11=0,IF(F11&lt;&gt;0,"مراجعة","ضمن الحد"),IF(ABS(G11/E11)&gt;='الإعدادات'!$B$10,"مراجعة","ضمن الحد"))))</x:f>
        <x:v>مراجعة</x:v>
      </x:c>
      <x:c r="M11" s="58" t="n">
        <x:f>IF(COUNT(G11)=0,"",ABS(G11)*I11)</x:f>
        <x:v>12</x:v>
      </x:c>
      <x:c r="N11" s="46" t="str">
        <x:f>IF(A11="","",IFERROR(INDEX('الأصناف'!$H$11:$H$110,MATCH(A11,'الأصناف'!$A$11:$A$110,0)),""))</x:f>
        <x:v>نعم</x:v>
      </x:c>
    </x:row>
    <x:row r="12">
      <x:c r="A12" s="46" t="str">
        <x:f>IF('ورقة-الجرد'!B12="","",'ورقة-الجرد'!B12)</x:f>
        <x:v>SKU-002</x:v>
      </x:c>
      <x:c r="B12" s="46" t="str">
        <x:f>IF(A12="","",'ورقة-الجرد'!C12)</x:f>
        <x:v>حبر طابعة أسود</x:v>
      </x:c>
      <x:c r="C12" s="46" t="str">
        <x:f>IF(A12="","",'ورقة-الجرد'!D12)</x:f>
        <x:v>مستلزمات مكتبية</x:v>
      </x:c>
      <x:c r="D12" s="46" t="str">
        <x:f>IF(A12="","",'ورقة-الجرد'!E12)</x:f>
        <x:v>المكتب</x:v>
      </x:c>
      <x:c r="E12" s="58" t="n">
        <x:f>IF(A12="","",'ورقة-الجرد'!F12)</x:f>
        <x:v>40</x:v>
      </x:c>
      <x:c r="F12" s="58" t="n">
        <x:f>IF(A12="","",IF(COUNT('ورقة-الجرد'!H12)=0,"",'ورقة-الجرد'!H12))</x:f>
        <x:v>40</x:v>
      </x:c>
      <x:c r="G12" s="58" t="n">
        <x:f>IF(OR(A12="",COUNT(F12)=0),"",F12-E12)</x:f>
        <x:v>0</x:v>
      </x:c>
      <x:c r="H12" s="73" t="n">
        <x:f>IF(COUNT(G12)=0,"",IF(E12=0,IF(F12=0,0,1),G12/E12))</x:f>
        <x:v>0</x:v>
      </x:c>
      <x:c r="I12" s="58" t="n">
        <x:f>IF(A12="","",'ورقة-الجرد'!G12)</x:f>
        <x:v>8</x:v>
      </x:c>
      <x:c r="J12" s="58" t="n">
        <x:f>IF(COUNT(G12)=0,"",G12*I12)</x:f>
        <x:v>0</x:v>
      </x:c>
      <x:c r="K12" s="46" t="str">
        <x:f>IF(A12="","",IF(COUNT(F12)=0,"غير معدود",IF(G12=0,"مطابق",IF(G12&lt;0,"عجز","زيادة"))))</x:f>
        <x:v>مطابق</x:v>
      </x:c>
      <x:c r="L12" s="46" t="str">
        <x:f>IF(A12="","",IF(COUNT(F12)=0,"",IF(E12=0,IF(F12&lt;&gt;0,"مراجعة","ضمن الحد"),IF(ABS(G12/E12)&gt;='الإعدادات'!$B$10,"مراجعة","ضمن الحد"))))</x:f>
        <x:v>ضمن الحد</x:v>
      </x:c>
      <x:c r="M12" s="58" t="n">
        <x:f>IF(COUNT(G12)=0,"",ABS(G12)*I12)</x:f>
        <x:v>0</x:v>
      </x:c>
      <x:c r="N12" s="46" t="str">
        <x:f>IF(A12="","",IFERROR(INDEX('الأصناف'!$H$11:$H$110,MATCH(A12,'الأصناف'!$A$11:$A$110,0)),""))</x:f>
        <x:v>نعم</x:v>
      </x:c>
    </x:row>
    <x:row r="13">
      <x:c r="A13" s="46" t="str">
        <x:f>IF('ورقة-الجرد'!B13="","",'ورقة-الجرد'!B13)</x:f>
        <x:v>SKU-003</x:v>
      </x:c>
      <x:c r="B13" s="46" t="str">
        <x:f>IF(A13="","",'ورقة-الجرد'!C13)</x:f>
        <x:v>صناديق شحن متوسطة</x:v>
      </x:c>
      <x:c r="C13" s="46" t="str">
        <x:f>IF(A13="","",'ورقة-الجرد'!D13)</x:f>
        <x:v>تغليف</x:v>
      </x:c>
      <x:c r="D13" s="46" t="str">
        <x:f>IF(A13="","",'ورقة-الجرد'!E13)</x:f>
        <x:v>المخزن الخلفي</x:v>
      </x:c>
      <x:c r="E13" s="58" t="n">
        <x:f>IF(A13="","",'ورقة-الجرد'!F13)</x:f>
        <x:v>18</x:v>
      </x:c>
      <x:c r="F13" s="58" t="n">
        <x:f>IF(A13="","",IF(COUNT('ورقة-الجرد'!H13)=0,"",'ورقة-الجرد'!H13))</x:f>
        <x:v>20</x:v>
      </x:c>
      <x:c r="G13" s="58" t="n">
        <x:f>IF(OR(A13="",COUNT(F13)=0),"",F13-E13)</x:f>
        <x:v>2</x:v>
      </x:c>
      <x:c r="H13" s="73" t="n">
        <x:f>IF(COUNT(G13)=0,"",IF(E13=0,IF(F13=0,0,1),G13/E13))</x:f>
        <x:v>0.1111111111111111</x:v>
      </x:c>
      <x:c r="I13" s="58" t="n">
        <x:f>IF(A13="","",'ورقة-الجرد'!G13)</x:f>
        <x:v>22</x:v>
      </x:c>
      <x:c r="J13" s="58" t="n">
        <x:f>IF(COUNT(G13)=0,"",G13*I13)</x:f>
        <x:v>44</x:v>
      </x:c>
      <x:c r="K13" s="46" t="str">
        <x:f>IF(A13="","",IF(COUNT(F13)=0,"غير معدود",IF(G13=0,"مطابق",IF(G13&lt;0,"عجز","زيادة"))))</x:f>
        <x:v>زيادة</x:v>
      </x:c>
      <x:c r="L13" s="46" t="str">
        <x:f>IF(A13="","",IF(COUNT(F13)=0,"",IF(E13=0,IF(F13&lt;&gt;0,"مراجعة","ضمن الحد"),IF(ABS(G13/E13)&gt;='الإعدادات'!$B$10,"مراجعة","ضمن الحد"))))</x:f>
        <x:v>مراجعة</x:v>
      </x:c>
      <x:c r="M13" s="58" t="n">
        <x:f>IF(COUNT(G13)=0,"",ABS(G13)*I13)</x:f>
        <x:v>44</x:v>
      </x:c>
      <x:c r="N13" s="46" t="str">
        <x:f>IF(A13="","",IFERROR(INDEX('الأصناف'!$H$11:$H$110,MATCH(A13,'الأصناف'!$A$11:$A$110,0)),""))</x:f>
        <x:v>نعم</x:v>
      </x:c>
    </x:row>
    <x:row r="14">
      <x:c r="A14" s="46" t="str">
        <x:f>IF('ورقة-الجرد'!B14="","",'ورقة-الجرد'!B14)</x:f>
        <x:v>SKU-004</x:v>
      </x:c>
      <x:c r="B14" s="46" t="str">
        <x:f>IF(A14="","",'ورقة-الجرد'!C14)</x:f>
        <x:v>عبوة تغليف فقاعي</x:v>
      </x:c>
      <x:c r="C14" s="46" t="str">
        <x:f>IF(A14="","",'ورقة-الجرد'!D14)</x:f>
        <x:v>تغليف</x:v>
      </x:c>
      <x:c r="D14" s="46" t="str">
        <x:f>IF(A14="","",'ورقة-الجرد'!E14)</x:f>
        <x:v>المستودع</x:v>
      </x:c>
      <x:c r="E14" s="58" t="n">
        <x:f>IF(A14="","",'ورقة-الجرد'!F14)</x:f>
        <x:v>60</x:v>
      </x:c>
      <x:c r="F14" s="58" t="n">
        <x:f>IF(A14="","",IF(COUNT('ورقة-الجرد'!H14)=0,"",'ورقة-الجرد'!H14))</x:f>
        <x:v>58</x:v>
      </x:c>
      <x:c r="G14" s="58" t="n">
        <x:f>IF(OR(A14="",COUNT(F14)=0),"",F14-E14)</x:f>
        <x:v>-2</x:v>
      </x:c>
      <x:c r="H14" s="73" t="n">
        <x:f>IF(COUNT(G14)=0,"",IF(E14=0,IF(F14=0,0,1),G14/E14))</x:f>
        <x:v>-0.03333333333333333</x:v>
      </x:c>
      <x:c r="I14" s="58" t="n">
        <x:f>IF(A14="","",'ورقة-الجرد'!G14)</x:f>
        <x:v>6</x:v>
      </x:c>
      <x:c r="J14" s="58" t="n">
        <x:f>IF(COUNT(G14)=0,"",G14*I14)</x:f>
        <x:v>-12</x:v>
      </x:c>
      <x:c r="K14" s="46" t="str">
        <x:f>IF(A14="","",IF(COUNT(F14)=0,"غير معدود",IF(G14=0,"مطابق",IF(G14&lt;0,"عجز","زيادة"))))</x:f>
        <x:v>عجز</x:v>
      </x:c>
      <x:c r="L14" s="46" t="str">
        <x:f>IF(A14="","",IF(COUNT(F14)=0,"",IF(E14=0,IF(F14&lt;&gt;0,"مراجعة","ضمن الحد"),IF(ABS(G14/E14)&gt;='الإعدادات'!$B$10,"مراجعة","ضمن الحد"))))</x:f>
        <x:v>مراجعة</x:v>
      </x:c>
      <x:c r="M14" s="58" t="n">
        <x:f>IF(COUNT(G14)=0,"",ABS(G14)*I14)</x:f>
        <x:v>12</x:v>
      </x:c>
      <x:c r="N14" s="46" t="str">
        <x:f>IF(A14="","",IFERROR(INDEX('الأصناف'!$H$11:$H$110,MATCH(A14,'الأصناف'!$A$11:$A$110,0)),""))</x:f>
        <x:v>نعم</x:v>
      </x:c>
    </x:row>
    <x:row r="15">
      <x:c r="A15" s="46" t="str">
        <x:f>IF('ورقة-الجرد'!B15="","",'ورقة-الجرد'!B15)</x:f>
        <x:v>SKU-005</x:v>
      </x:c>
      <x:c r="B15" s="46" t="str">
        <x:f>IF(A15="","",'ورقة-الجرد'!C15)</x:f>
        <x:v>منظف أسطح</x:v>
      </x:c>
      <x:c r="C15" s="46" t="str">
        <x:f>IF(A15="","",'ورقة-الجرد'!D15)</x:f>
        <x:v>تنظيف</x:v>
      </x:c>
      <x:c r="D15" s="46" t="str">
        <x:f>IF(A15="","",'ورقة-الجرد'!E15)</x:f>
        <x:v>المكتب</x:v>
      </x:c>
      <x:c r="E15" s="58" t="n">
        <x:f>IF(A15="","",'ورقة-الجرد'!F15)</x:f>
        <x:v>12</x:v>
      </x:c>
      <x:c r="F15" s="58" t="n">
        <x:f>IF(A15="","",IF(COUNT('ورقة-الجرد'!H15)=0,"",'ورقة-الجرد'!H15))</x:f>
        <x:v>12</x:v>
      </x:c>
      <x:c r="G15" s="58" t="n">
        <x:f>IF(OR(A15="",COUNT(F15)=0),"",F15-E15)</x:f>
        <x:v>0</x:v>
      </x:c>
      <x:c r="H15" s="73" t="n">
        <x:f>IF(COUNT(G15)=0,"",IF(E15=0,IF(F15=0,0,1),G15/E15))</x:f>
        <x:v>0</x:v>
      </x:c>
      <x:c r="I15" s="58" t="n">
        <x:f>IF(A15="","",'ورقة-الجرد'!G15)</x:f>
        <x:v>14</x:v>
      </x:c>
      <x:c r="J15" s="58" t="n">
        <x:f>IF(COUNT(G15)=0,"",G15*I15)</x:f>
        <x:v>0</x:v>
      </x:c>
      <x:c r="K15" s="46" t="str">
        <x:f>IF(A15="","",IF(COUNT(F15)=0,"غير معدود",IF(G15=0,"مطابق",IF(G15&lt;0,"عجز","زيادة"))))</x:f>
        <x:v>مطابق</x:v>
      </x:c>
      <x:c r="L15" s="46" t="str">
        <x:f>IF(A15="","",IF(COUNT(F15)=0,"",IF(E15=0,IF(F15&lt;&gt;0,"مراجعة","ضمن الحد"),IF(ABS(G15/E15)&gt;='الإعدادات'!$B$10,"مراجعة","ضمن الحد"))))</x:f>
        <x:v>ضمن الحد</x:v>
      </x:c>
      <x:c r="M15" s="58" t="n">
        <x:f>IF(COUNT(G15)=0,"",ABS(G15)*I15)</x:f>
        <x:v>0</x:v>
      </x:c>
      <x:c r="N15" s="46" t="str">
        <x:f>IF(A15="","",IFERROR(INDEX('الأصناف'!$H$11:$H$110,MATCH(A15,'الأصناف'!$A$11:$A$110,0)),""))</x:f>
        <x:v>نعم</x:v>
      </x:c>
    </x:row>
    <x:row r="16">
      <x:c r="A16" s="46" t="str">
        <x:f>IF('ورقة-الجرد'!B16="","",'ورقة-الجرد'!B16)</x:f>
        <x:v>SKU-006</x:v>
      </x:c>
      <x:c r="B16" s="46" t="str">
        <x:f>IF(A16="","",'ورقة-الجرد'!C16)</x:f>
        <x:v>عبوة إعادة تعبئة صابون</x:v>
      </x:c>
      <x:c r="C16" s="46" t="str">
        <x:f>IF(A16="","",'ورقة-الجرد'!D16)</x:f>
        <x:v>تنظيف</x:v>
      </x:c>
      <x:c r="D16" s="46" t="str">
        <x:f>IF(A16="","",'ورقة-الجرد'!E16)</x:f>
        <x:v>الورشة</x:v>
      </x:c>
      <x:c r="E16" s="58" t="n">
        <x:f>IF(A16="","",'ورقة-الجرد'!F16)</x:f>
        <x:v>30</x:v>
      </x:c>
      <x:c r="F16" s="58" t="n">
        <x:f>IF(A16="","",IF(COUNT('ورقة-الجرد'!H16)=0,"",'ورقة-الجرد'!H16))</x:f>
        <x:v>29</x:v>
      </x:c>
      <x:c r="G16" s="58" t="n">
        <x:f>IF(OR(A16="",COUNT(F16)=0),"",F16-E16)</x:f>
        <x:v>-1</x:v>
      </x:c>
      <x:c r="H16" s="73" t="n">
        <x:f>IF(COUNT(G16)=0,"",IF(E16=0,IF(F16=0,0,1),G16/E16))</x:f>
        <x:v>-0.03333333333333333</x:v>
      </x:c>
      <x:c r="I16" s="58" t="n">
        <x:f>IF(A16="","",'ورقة-الجرد'!G16)</x:f>
        <x:v>7</x:v>
      </x:c>
      <x:c r="J16" s="58" t="n">
        <x:f>IF(COUNT(G16)=0,"",G16*I16)</x:f>
        <x:v>-7</x:v>
      </x:c>
      <x:c r="K16" s="46" t="str">
        <x:f>IF(A16="","",IF(COUNT(F16)=0,"غير معدود",IF(G16=0,"مطابق",IF(G16&lt;0,"عجز","زيادة"))))</x:f>
        <x:v>عجز</x:v>
      </x:c>
      <x:c r="L16" s="46" t="str">
        <x:f>IF(A16="","",IF(COUNT(F16)=0,"",IF(E16=0,IF(F16&lt;&gt;0,"مراجعة","ضمن الحد"),IF(ABS(G16/E16)&gt;='الإعدادات'!$B$10,"مراجعة","ضمن الحد"))))</x:f>
        <x:v>مراجعة</x:v>
      </x:c>
      <x:c r="M16" s="58" t="n">
        <x:f>IF(COUNT(G16)=0,"",ABS(G16)*I16)</x:f>
        <x:v>7</x:v>
      </x:c>
      <x:c r="N16" s="46" t="str">
        <x:f>IF(A16="","",IFERROR(INDEX('الأصناف'!$H$11:$H$110,MATCH(A16,'الأصناف'!$A$11:$A$110,0)),""))</x:f>
        <x:v>نعم</x:v>
      </x:c>
    </x:row>
    <x:row r="17">
      <x:c r="A17" s="46" t="str">
        <x:f>IF('ورقة-الجرد'!B17="","",'ورقة-الجرد'!B17)</x:f>
        <x:v>SKU-007</x:v>
      </x:c>
      <x:c r="B17" s="46" t="str">
        <x:f>IF(A17="","",'ورقة-الجرد'!C17)</x:f>
        <x:v>كابل USB-C</x:v>
      </x:c>
      <x:c r="C17" s="46" t="str">
        <x:f>IF(A17="","",'ورقة-الجرد'!D17)</x:f>
        <x:v>إلكترونيات</x:v>
      </x:c>
      <x:c r="D17" s="46" t="str">
        <x:f>IF(A17="","",'ورقة-الجرد'!E17)</x:f>
        <x:v>صالة العرض</x:v>
      </x:c>
      <x:c r="E17" s="58" t="n">
        <x:f>IF(A17="","",'ورقة-الجرد'!F17)</x:f>
        <x:v>8</x:v>
      </x:c>
      <x:c r="F17" s="58" t="n">
        <x:f>IF(A17="","",IF(COUNT('ورقة-الجرد'!H17)=0,"",'ورقة-الجرد'!H17))</x:f>
        <x:v>10</x:v>
      </x:c>
      <x:c r="G17" s="58" t="n">
        <x:f>IF(OR(A17="",COUNT(F17)=0),"",F17-E17)</x:f>
        <x:v>2</x:v>
      </x:c>
      <x:c r="H17" s="73" t="n">
        <x:f>IF(COUNT(G17)=0,"",IF(E17=0,IF(F17=0,0,1),G17/E17))</x:f>
        <x:v>0.25</x:v>
      </x:c>
      <x:c r="I17" s="58" t="n">
        <x:f>IF(A17="","",'ورقة-الجرد'!G17)</x:f>
        <x:v>105</x:v>
      </x:c>
      <x:c r="J17" s="58" t="n">
        <x:f>IF(COUNT(G17)=0,"",G17*I17)</x:f>
        <x:v>210</x:v>
      </x:c>
      <x:c r="K17" s="46" t="str">
        <x:f>IF(A17="","",IF(COUNT(F17)=0,"غير معدود",IF(G17=0,"مطابق",IF(G17&lt;0,"عجز","زيادة"))))</x:f>
        <x:v>زيادة</x:v>
      </x:c>
      <x:c r="L17" s="46" t="str">
        <x:f>IF(A17="","",IF(COUNT(F17)=0,"",IF(E17=0,IF(F17&lt;&gt;0,"مراجعة","ضمن الحد"),IF(ABS(G17/E17)&gt;='الإعدادات'!$B$10,"مراجعة","ضمن الحد"))))</x:f>
        <x:v>مراجعة</x:v>
      </x:c>
      <x:c r="M17" s="58" t="n">
        <x:f>IF(COUNT(G17)=0,"",ABS(G17)*I17)</x:f>
        <x:v>210</x:v>
      </x:c>
      <x:c r="N17" s="46" t="str">
        <x:f>IF(A17="","",IFERROR(INDEX('الأصناف'!$H$11:$H$110,MATCH(A17,'الأصناف'!$A$11:$A$110,0)),""))</x:f>
        <x:v>نعم</x:v>
      </x:c>
    </x:row>
    <x:row r="18">
      <x:c r="A18" s="46" t="str">
        <x:f>IF('ورقة-الجرد'!B18="","",'ورقة-الجرد'!B18)</x:f>
        <x:v>SKU-008</x:v>
      </x:c>
      <x:c r="B18" s="46" t="str">
        <x:f>IF(A18="","",'ورقة-الجرد'!C18)</x:f>
        <x:v>ماسح باركود</x:v>
      </x:c>
      <x:c r="C18" s="46" t="str">
        <x:f>IF(A18="","",'ورقة-الجرد'!D18)</x:f>
        <x:v>إلكترونيات</x:v>
      </x:c>
      <x:c r="D18" s="46" t="str">
        <x:f>IF(A18="","",'ورقة-الجرد'!E18)</x:f>
        <x:v>المستودع</x:v>
      </x:c>
      <x:c r="E18" s="58" t="n">
        <x:f>IF(A18="","",'ورقة-الجرد'!F18)</x:f>
        <x:v>50</x:v>
      </x:c>
      <x:c r="F18" s="58" t="n">
        <x:f>IF(A18="","",IF(COUNT('ورقة-الجرد'!H18)=0,"",'ورقة-الجرد'!H18))</x:f>
        <x:v>50</x:v>
      </x:c>
      <x:c r="G18" s="58" t="n">
        <x:f>IF(OR(A18="",COUNT(F18)=0),"",F18-E18)</x:f>
        <x:v>0</x:v>
      </x:c>
      <x:c r="H18" s="73" t="n">
        <x:f>IF(COUNT(G18)=0,"",IF(E18=0,IF(F18=0,0,1),G18/E18))</x:f>
        <x:v>0</x:v>
      </x:c>
      <x:c r="I18" s="58" t="n">
        <x:f>IF(A18="","",'ورقة-الجرد'!G18)</x:f>
        <x:v>18</x:v>
      </x:c>
      <x:c r="J18" s="58" t="n">
        <x:f>IF(COUNT(G18)=0,"",G18*I18)</x:f>
        <x:v>0</x:v>
      </x:c>
      <x:c r="K18" s="46" t="str">
        <x:f>IF(A18="","",IF(COUNT(F18)=0,"غير معدود",IF(G18=0,"مطابق",IF(G18&lt;0,"عجز","زيادة"))))</x:f>
        <x:v>مطابق</x:v>
      </x:c>
      <x:c r="L18" s="46" t="str">
        <x:f>IF(A18="","",IF(COUNT(F18)=0,"",IF(E18=0,IF(F18&lt;&gt;0,"مراجعة","ضمن الحد"),IF(ABS(G18/E18)&gt;='الإعدادات'!$B$10,"مراجعة","ضمن الحد"))))</x:f>
        <x:v>ضمن الحد</x:v>
      </x:c>
      <x:c r="M18" s="58" t="n">
        <x:f>IF(COUNT(G18)=0,"",ABS(G18)*I18)</x:f>
        <x:v>0</x:v>
      </x:c>
      <x:c r="N18" s="46" t="str">
        <x:f>IF(A18="","",IFERROR(INDEX('الأصناف'!$H$11:$H$110,MATCH(A18,'الأصناف'!$A$11:$A$110,0)),""))</x:f>
        <x:v>نعم</x:v>
      </x:c>
    </x:row>
    <x:row r="19">
      <x:c r="A19" s="46" t="str">
        <x:f>IF('ورقة-الجرد'!B19="","",'ورقة-الجرد'!B19)</x:f>
        <x:v>SKU-009</x:v>
      </x:c>
      <x:c r="B19" s="46" t="str">
        <x:f>IF(A19="","",'ورقة-الجرد'!C19)</x:f>
        <x:v>قفازات صيانة</x:v>
      </x:c>
      <x:c r="C19" s="46" t="str">
        <x:f>IF(A19="","",'ورقة-الجرد'!D19)</x:f>
        <x:v>صيانة</x:v>
      </x:c>
      <x:c r="D19" s="46" t="str">
        <x:f>IF(A19="","",'ورقة-الجرد'!E19)</x:f>
        <x:v>الورشة</x:v>
      </x:c>
      <x:c r="E19" s="58" t="n">
        <x:f>IF(A19="","",'ورقة-الجرد'!F19)</x:f>
        <x:v>15</x:v>
      </x:c>
      <x:c r="F19" s="58" t="n">
        <x:f>IF(A19="","",IF(COUNT('ورقة-الجرد'!H19)=0,"",'ورقة-الجرد'!H19))</x:f>
        <x:v>14</x:v>
      </x:c>
      <x:c r="G19" s="58" t="n">
        <x:f>IF(OR(A19="",COUNT(F19)=0),"",F19-E19)</x:f>
        <x:v>-1</x:v>
      </x:c>
      <x:c r="H19" s="73" t="n">
        <x:f>IF(COUNT(G19)=0,"",IF(E19=0,IF(F19=0,0,1),G19/E19))</x:f>
        <x:v>-0.06666666666666667</x:v>
      </x:c>
      <x:c r="I19" s="58" t="n">
        <x:f>IF(A19="","",'ورقة-الجرد'!G19)</x:f>
        <x:v>35</x:v>
      </x:c>
      <x:c r="J19" s="58" t="n">
        <x:f>IF(COUNT(G19)=0,"",G19*I19)</x:f>
        <x:v>-35</x:v>
      </x:c>
      <x:c r="K19" s="46" t="str">
        <x:f>IF(A19="","",IF(COUNT(F19)=0,"غير معدود",IF(G19=0,"مطابق",IF(G19&lt;0,"عجز","زيادة"))))</x:f>
        <x:v>عجز</x:v>
      </x:c>
      <x:c r="L19" s="46" t="str">
        <x:f>IF(A19="","",IF(COUNT(F19)=0,"",IF(E19=0,IF(F19&lt;&gt;0,"مراجعة","ضمن الحد"),IF(ABS(G19/E19)&gt;='الإعدادات'!$B$10,"مراجعة","ضمن الحد"))))</x:f>
        <x:v>مراجعة</x:v>
      </x:c>
      <x:c r="M19" s="58" t="n">
        <x:f>IF(COUNT(G19)=0,"",ABS(G19)*I19)</x:f>
        <x:v>35</x:v>
      </x:c>
      <x:c r="N19" s="46" t="str">
        <x:f>IF(A19="","",IFERROR(INDEX('الأصناف'!$H$11:$H$110,MATCH(A19,'الأصناف'!$A$11:$A$110,0)),""))</x:f>
        <x:v>نعم</x:v>
      </x:c>
    </x:row>
    <x:row r="20">
      <x:c r="A20" s="46" t="str">
        <x:f>IF('ورقة-الجرد'!B20="","",'ورقة-الجرد'!B20)</x:f>
        <x:v>SKU-010</x:v>
      </x:c>
      <x:c r="B20" s="46" t="str">
        <x:f>IF(A20="","",'ورقة-الجرد'!C20)</x:f>
        <x:v>حبوب قهوة 1 كجم</x:v>
      </x:c>
      <x:c r="C20" s="46" t="str">
        <x:f>IF(A20="","",'ورقة-الجرد'!D20)</x:f>
        <x:v>أغذية ومشروبات</x:v>
      </x:c>
      <x:c r="D20" s="46" t="str">
        <x:f>IF(A20="","",'ورقة-الجرد'!E20)</x:f>
        <x:v>المكتب</x:v>
      </x:c>
      <x:c r="E20" s="58" t="n">
        <x:f>IF(A20="","",'ورقة-الجرد'!F20)</x:f>
        <x:v>22</x:v>
      </x:c>
      <x:c r="F20" s="58" t="str">
        <x:f>IF(A20="","",IF(COUNT('ورقة-الجرد'!H20)=0,"",'ورقة-الجرد'!H20))</x:f>
      </x:c>
      <x:c r="G20" s="58" t="str">
        <x:f>IF(OR(A20="",COUNT(F20)=0),"",F20-E20)</x:f>
      </x:c>
      <x:c r="H20" s="73" t="str">
        <x:f>IF(COUNT(G20)=0,"",IF(E20=0,IF(F20=0,0,1),G20/E20))</x:f>
      </x:c>
      <x:c r="I20" s="58" t="n">
        <x:f>IF(A20="","",'ورقة-الجرد'!G20)</x:f>
        <x:v>16</x:v>
      </x:c>
      <x:c r="J20" s="58" t="str">
        <x:f>IF(COUNT(G20)=0,"",G20*I20)</x:f>
      </x:c>
      <x:c r="K20" s="46" t="str">
        <x:f>IF(A20="","",IF(COUNT(F20)=0,"غير معدود",IF(G20=0,"مطابق",IF(G20&lt;0,"عجز","زيادة"))))</x:f>
        <x:v>غير معدود</x:v>
      </x:c>
      <x:c r="L20" s="46" t="str">
        <x:f>IF(A20="","",IF(COUNT(F20)=0,"",IF(E20=0,IF(F20&lt;&gt;0,"مراجعة","ضمن الحد"),IF(ABS(G20/E20)&gt;='الإعدادات'!$B$10,"مراجعة","ضمن الحد"))))</x:f>
      </x:c>
      <x:c r="M20" s="58" t="str">
        <x:f>IF(COUNT(G20)=0,"",ABS(G20)*I20)</x:f>
      </x:c>
      <x:c r="N20" s="46" t="str">
        <x:f>IF(A20="","",IFERROR(INDEX('الأصناف'!$H$11:$H$110,MATCH(A20,'الأصناف'!$A$11:$A$110,0)),""))</x:f>
        <x:v>نعم</x:v>
      </x:c>
    </x:row>
    <x:row r="21">
      <x:c r="A21" s="46" t="str">
        <x:f>IF('ورقة-الجرد'!B21="","",'ورقة-الجرد'!B21)</x:f>
      </x:c>
      <x:c r="B21" s="46" t="str">
        <x:f>IF(A21="","",'ورقة-الجرد'!C21)</x:f>
      </x:c>
      <x:c r="C21" s="46" t="str">
        <x:f>IF(A21="","",'ورقة-الجرد'!D21)</x:f>
      </x:c>
      <x:c r="D21" s="46" t="str">
        <x:f>IF(A21="","",'ورقة-الجرد'!E21)</x:f>
      </x:c>
      <x:c r="E21" s="58" t="str">
        <x:f>IF(A21="","",'ورقة-الجرد'!F21)</x:f>
      </x:c>
      <x:c r="F21" s="58" t="str">
        <x:f>IF(A21="","",IF(COUNT('ورقة-الجرد'!H21)=0,"",'ورقة-الجرد'!H21))</x:f>
      </x:c>
      <x:c r="G21" s="58" t="str">
        <x:f>IF(OR(A21="",COUNT(F21)=0),"",F21-E21)</x:f>
      </x:c>
      <x:c r="H21" s="73" t="str">
        <x:f>IF(COUNT(G21)=0,"",IF(E21=0,IF(F21=0,0,1),G21/E21))</x:f>
      </x:c>
      <x:c r="I21" s="58" t="str">
        <x:f>IF(A21="","",'ورقة-الجرد'!G21)</x:f>
      </x:c>
      <x:c r="J21" s="58" t="str">
        <x:f>IF(COUNT(G21)=0,"",G21*I21)</x:f>
      </x:c>
      <x:c r="K21" s="46" t="str">
        <x:f>IF(A21="","",IF(COUNT(F21)=0,"غير معدود",IF(G21=0,"مطابق",IF(G21&lt;0,"عجز","زيادة"))))</x:f>
      </x:c>
      <x:c r="L21" s="46" t="str">
        <x:f>IF(A21="","",IF(COUNT(F21)=0,"",IF(E21=0,IF(F21&lt;&gt;0,"مراجعة","ضمن الحد"),IF(ABS(G21/E21)&gt;='الإعدادات'!$B$10,"مراجعة","ضمن الحد"))))</x:f>
      </x:c>
      <x:c r="M21" s="58" t="str">
        <x:f>IF(COUNT(G21)=0,"",ABS(G21)*I21)</x:f>
      </x:c>
      <x:c r="N21" s="46" t="str">
        <x:f>IF(A21="","",IFERROR(INDEX('الأصناف'!$H$11:$H$110,MATCH(A21,'الأصناف'!$A$11:$A$110,0)),""))</x:f>
      </x:c>
    </x:row>
    <x:row r="22">
      <x:c r="A22" s="46" t="str">
        <x:f>IF('ورقة-الجرد'!B22="","",'ورقة-الجرد'!B22)</x:f>
      </x:c>
      <x:c r="B22" s="46" t="str">
        <x:f>IF(A22="","",'ورقة-الجرد'!C22)</x:f>
      </x:c>
      <x:c r="C22" s="46" t="str">
        <x:f>IF(A22="","",'ورقة-الجرد'!D22)</x:f>
      </x:c>
      <x:c r="D22" s="46" t="str">
        <x:f>IF(A22="","",'ورقة-الجرد'!E22)</x:f>
      </x:c>
      <x:c r="E22" s="58" t="str">
        <x:f>IF(A22="","",'ورقة-الجرد'!F22)</x:f>
      </x:c>
      <x:c r="F22" s="58" t="str">
        <x:f>IF(A22="","",IF(COUNT('ورقة-الجرد'!H22)=0,"",'ورقة-الجرد'!H22))</x:f>
      </x:c>
      <x:c r="G22" s="58" t="str">
        <x:f>IF(OR(A22="",COUNT(F22)=0),"",F22-E22)</x:f>
      </x:c>
      <x:c r="H22" s="73" t="str">
        <x:f>IF(COUNT(G22)=0,"",IF(E22=0,IF(F22=0,0,1),G22/E22))</x:f>
      </x:c>
      <x:c r="I22" s="58" t="str">
        <x:f>IF(A22="","",'ورقة-الجرد'!G22)</x:f>
      </x:c>
      <x:c r="J22" s="58" t="str">
        <x:f>IF(COUNT(G22)=0,"",G22*I22)</x:f>
      </x:c>
      <x:c r="K22" s="46" t="str">
        <x:f>IF(A22="","",IF(COUNT(F22)=0,"غير معدود",IF(G22=0,"مطابق",IF(G22&lt;0,"عجز","زيادة"))))</x:f>
      </x:c>
      <x:c r="L22" s="46" t="str">
        <x:f>IF(A22="","",IF(COUNT(F22)=0,"",IF(E22=0,IF(F22&lt;&gt;0,"مراجعة","ضمن الحد"),IF(ABS(G22/E22)&gt;='الإعدادات'!$B$10,"مراجعة","ضمن الحد"))))</x:f>
      </x:c>
      <x:c r="M22" s="58" t="str">
        <x:f>IF(COUNT(G22)=0,"",ABS(G22)*I22)</x:f>
      </x:c>
      <x:c r="N22" s="46" t="str">
        <x:f>IF(A22="","",IFERROR(INDEX('الأصناف'!$H$11:$H$110,MATCH(A22,'الأصناف'!$A$11:$A$110,0)),""))</x:f>
      </x:c>
    </x:row>
    <x:row r="23">
      <x:c r="A23" s="46" t="str">
        <x:f>IF('ورقة-الجرد'!B23="","",'ورقة-الجرد'!B23)</x:f>
      </x:c>
      <x:c r="B23" s="46" t="str">
        <x:f>IF(A23="","",'ورقة-الجرد'!C23)</x:f>
      </x:c>
      <x:c r="C23" s="46" t="str">
        <x:f>IF(A23="","",'ورقة-الجرد'!D23)</x:f>
      </x:c>
      <x:c r="D23" s="46" t="str">
        <x:f>IF(A23="","",'ورقة-الجرد'!E23)</x:f>
      </x:c>
      <x:c r="E23" s="58" t="str">
        <x:f>IF(A23="","",'ورقة-الجرد'!F23)</x:f>
      </x:c>
      <x:c r="F23" s="58" t="str">
        <x:f>IF(A23="","",IF(COUNT('ورقة-الجرد'!H23)=0,"",'ورقة-الجرد'!H23))</x:f>
      </x:c>
      <x:c r="G23" s="58" t="str">
        <x:f>IF(OR(A23="",COUNT(F23)=0),"",F23-E23)</x:f>
      </x:c>
      <x:c r="H23" s="73" t="str">
        <x:f>IF(COUNT(G23)=0,"",IF(E23=0,IF(F23=0,0,1),G23/E23))</x:f>
      </x:c>
      <x:c r="I23" s="58" t="str">
        <x:f>IF(A23="","",'ورقة-الجرد'!G23)</x:f>
      </x:c>
      <x:c r="J23" s="58" t="str">
        <x:f>IF(COUNT(G23)=0,"",G23*I23)</x:f>
      </x:c>
      <x:c r="K23" s="46" t="str">
        <x:f>IF(A23="","",IF(COUNT(F23)=0,"غير معدود",IF(G23=0,"مطابق",IF(G23&lt;0,"عجز","زيادة"))))</x:f>
      </x:c>
      <x:c r="L23" s="46" t="str">
        <x:f>IF(A23="","",IF(COUNT(F23)=0,"",IF(E23=0,IF(F23&lt;&gt;0,"مراجعة","ضمن الحد"),IF(ABS(G23/E23)&gt;='الإعدادات'!$B$10,"مراجعة","ضمن الحد"))))</x:f>
      </x:c>
      <x:c r="M23" s="58" t="str">
        <x:f>IF(COUNT(G23)=0,"",ABS(G23)*I23)</x:f>
      </x:c>
      <x:c r="N23" s="46" t="str">
        <x:f>IF(A23="","",IFERROR(INDEX('الأصناف'!$H$11:$H$110,MATCH(A23,'الأصناف'!$A$11:$A$110,0)),""))</x:f>
      </x:c>
    </x:row>
    <x:row r="24">
      <x:c r="A24" s="46" t="str">
        <x:f>IF('ورقة-الجرد'!B24="","",'ورقة-الجرد'!B24)</x:f>
      </x:c>
      <x:c r="B24" s="46" t="str">
        <x:f>IF(A24="","",'ورقة-الجرد'!C24)</x:f>
      </x:c>
      <x:c r="C24" s="46" t="str">
        <x:f>IF(A24="","",'ورقة-الجرد'!D24)</x:f>
      </x:c>
      <x:c r="D24" s="46" t="str">
        <x:f>IF(A24="","",'ورقة-الجرد'!E24)</x:f>
      </x:c>
      <x:c r="E24" s="58" t="str">
        <x:f>IF(A24="","",'ورقة-الجرد'!F24)</x:f>
      </x:c>
      <x:c r="F24" s="58" t="str">
        <x:f>IF(A24="","",IF(COUNT('ورقة-الجرد'!H24)=0,"",'ورقة-الجرد'!H24))</x:f>
      </x:c>
      <x:c r="G24" s="58" t="str">
        <x:f>IF(OR(A24="",COUNT(F24)=0),"",F24-E24)</x:f>
      </x:c>
      <x:c r="H24" s="73" t="str">
        <x:f>IF(COUNT(G24)=0,"",IF(E24=0,IF(F24=0,0,1),G24/E24))</x:f>
      </x:c>
      <x:c r="I24" s="58" t="str">
        <x:f>IF(A24="","",'ورقة-الجرد'!G24)</x:f>
      </x:c>
      <x:c r="J24" s="58" t="str">
        <x:f>IF(COUNT(G24)=0,"",G24*I24)</x:f>
      </x:c>
      <x:c r="K24" s="46" t="str">
        <x:f>IF(A24="","",IF(COUNT(F24)=0,"غير معدود",IF(G24=0,"مطابق",IF(G24&lt;0,"عجز","زيادة"))))</x:f>
      </x:c>
      <x:c r="L24" s="46" t="str">
        <x:f>IF(A24="","",IF(COUNT(F24)=0,"",IF(E24=0,IF(F24&lt;&gt;0,"مراجعة","ضمن الحد"),IF(ABS(G24/E24)&gt;='الإعدادات'!$B$10,"مراجعة","ضمن الحد"))))</x:f>
      </x:c>
      <x:c r="M24" s="58" t="str">
        <x:f>IF(COUNT(G24)=0,"",ABS(G24)*I24)</x:f>
      </x:c>
      <x:c r="N24" s="46" t="str">
        <x:f>IF(A24="","",IFERROR(INDEX('الأصناف'!$H$11:$H$110,MATCH(A24,'الأصناف'!$A$11:$A$110,0)),""))</x:f>
      </x:c>
    </x:row>
    <x:row r="25">
      <x:c r="A25" s="46" t="str">
        <x:f>IF('ورقة-الجرد'!B25="","",'ورقة-الجرد'!B25)</x:f>
      </x:c>
      <x:c r="B25" s="46" t="str">
        <x:f>IF(A25="","",'ورقة-الجرد'!C25)</x:f>
      </x:c>
      <x:c r="C25" s="46" t="str">
        <x:f>IF(A25="","",'ورقة-الجرد'!D25)</x:f>
      </x:c>
      <x:c r="D25" s="46" t="str">
        <x:f>IF(A25="","",'ورقة-الجرد'!E25)</x:f>
      </x:c>
      <x:c r="E25" s="58" t="str">
        <x:f>IF(A25="","",'ورقة-الجرد'!F25)</x:f>
      </x:c>
      <x:c r="F25" s="58" t="str">
        <x:f>IF(A25="","",IF(COUNT('ورقة-الجرد'!H25)=0,"",'ورقة-الجرد'!H25))</x:f>
      </x:c>
      <x:c r="G25" s="58" t="str">
        <x:f>IF(OR(A25="",COUNT(F25)=0),"",F25-E25)</x:f>
      </x:c>
      <x:c r="H25" s="73" t="str">
        <x:f>IF(COUNT(G25)=0,"",IF(E25=0,IF(F25=0,0,1),G25/E25))</x:f>
      </x:c>
      <x:c r="I25" s="58" t="str">
        <x:f>IF(A25="","",'ورقة-الجرد'!G25)</x:f>
      </x:c>
      <x:c r="J25" s="58" t="str">
        <x:f>IF(COUNT(G25)=0,"",G25*I25)</x:f>
      </x:c>
      <x:c r="K25" s="46" t="str">
        <x:f>IF(A25="","",IF(COUNT(F25)=0,"غير معدود",IF(G25=0,"مطابق",IF(G25&lt;0,"عجز","زيادة"))))</x:f>
      </x:c>
      <x:c r="L25" s="46" t="str">
        <x:f>IF(A25="","",IF(COUNT(F25)=0,"",IF(E25=0,IF(F25&lt;&gt;0,"مراجعة","ضمن الحد"),IF(ABS(G25/E25)&gt;='الإعدادات'!$B$10,"مراجعة","ضمن الحد"))))</x:f>
      </x:c>
      <x:c r="M25" s="58" t="str">
        <x:f>IF(COUNT(G25)=0,"",ABS(G25)*I25)</x:f>
      </x:c>
      <x:c r="N25" s="46" t="str">
        <x:f>IF(A25="","",IFERROR(INDEX('الأصناف'!$H$11:$H$110,MATCH(A25,'الأصناف'!$A$11:$A$110,0)),""))</x:f>
      </x:c>
    </x:row>
    <x:row r="26">
      <x:c r="A26" s="46" t="str">
        <x:f>IF('ورقة-الجرد'!B26="","",'ورقة-الجرد'!B26)</x:f>
      </x:c>
      <x:c r="B26" s="46" t="str">
        <x:f>IF(A26="","",'ورقة-الجرد'!C26)</x:f>
      </x:c>
      <x:c r="C26" s="46" t="str">
        <x:f>IF(A26="","",'ورقة-الجرد'!D26)</x:f>
      </x:c>
      <x:c r="D26" s="46" t="str">
        <x:f>IF(A26="","",'ورقة-الجرد'!E26)</x:f>
      </x:c>
      <x:c r="E26" s="58" t="str">
        <x:f>IF(A26="","",'ورقة-الجرد'!F26)</x:f>
      </x:c>
      <x:c r="F26" s="58" t="str">
        <x:f>IF(A26="","",IF(COUNT('ورقة-الجرد'!H26)=0,"",'ورقة-الجرد'!H26))</x:f>
      </x:c>
      <x:c r="G26" s="58" t="str">
        <x:f>IF(OR(A26="",COUNT(F26)=0),"",F26-E26)</x:f>
      </x:c>
      <x:c r="H26" s="73" t="str">
        <x:f>IF(COUNT(G26)=0,"",IF(E26=0,IF(F26=0,0,1),G26/E26))</x:f>
      </x:c>
      <x:c r="I26" s="58" t="str">
        <x:f>IF(A26="","",'ورقة-الجرد'!G26)</x:f>
      </x:c>
      <x:c r="J26" s="58" t="str">
        <x:f>IF(COUNT(G26)=0,"",G26*I26)</x:f>
      </x:c>
      <x:c r="K26" s="46" t="str">
        <x:f>IF(A26="","",IF(COUNT(F26)=0,"غير معدود",IF(G26=0,"مطابق",IF(G26&lt;0,"عجز","زيادة"))))</x:f>
      </x:c>
      <x:c r="L26" s="46" t="str">
        <x:f>IF(A26="","",IF(COUNT(F26)=0,"",IF(E26=0,IF(F26&lt;&gt;0,"مراجعة","ضمن الحد"),IF(ABS(G26/E26)&gt;='الإعدادات'!$B$10,"مراجعة","ضمن الحد"))))</x:f>
      </x:c>
      <x:c r="M26" s="58" t="str">
        <x:f>IF(COUNT(G26)=0,"",ABS(G26)*I26)</x:f>
      </x:c>
      <x:c r="N26" s="46" t="str">
        <x:f>IF(A26="","",IFERROR(INDEX('الأصناف'!$H$11:$H$110,MATCH(A26,'الأصناف'!$A$11:$A$110,0)),""))</x:f>
      </x:c>
    </x:row>
    <x:row r="27">
      <x:c r="A27" s="46" t="str">
        <x:f>IF('ورقة-الجرد'!B27="","",'ورقة-الجرد'!B27)</x:f>
      </x:c>
      <x:c r="B27" s="46" t="str">
        <x:f>IF(A27="","",'ورقة-الجرد'!C27)</x:f>
      </x:c>
      <x:c r="C27" s="46" t="str">
        <x:f>IF(A27="","",'ورقة-الجرد'!D27)</x:f>
      </x:c>
      <x:c r="D27" s="46" t="str">
        <x:f>IF(A27="","",'ورقة-الجرد'!E27)</x:f>
      </x:c>
      <x:c r="E27" s="58" t="str">
        <x:f>IF(A27="","",'ورقة-الجرد'!F27)</x:f>
      </x:c>
      <x:c r="F27" s="58" t="str">
        <x:f>IF(A27="","",IF(COUNT('ورقة-الجرد'!H27)=0,"",'ورقة-الجرد'!H27))</x:f>
      </x:c>
      <x:c r="G27" s="58" t="str">
        <x:f>IF(OR(A27="",COUNT(F27)=0),"",F27-E27)</x:f>
      </x:c>
      <x:c r="H27" s="73" t="str">
        <x:f>IF(COUNT(G27)=0,"",IF(E27=0,IF(F27=0,0,1),G27/E27))</x:f>
      </x:c>
      <x:c r="I27" s="58" t="str">
        <x:f>IF(A27="","",'ورقة-الجرد'!G27)</x:f>
      </x:c>
      <x:c r="J27" s="58" t="str">
        <x:f>IF(COUNT(G27)=0,"",G27*I27)</x:f>
      </x:c>
      <x:c r="K27" s="46" t="str">
        <x:f>IF(A27="","",IF(COUNT(F27)=0,"غير معدود",IF(G27=0,"مطابق",IF(G27&lt;0,"عجز","زيادة"))))</x:f>
      </x:c>
      <x:c r="L27" s="46" t="str">
        <x:f>IF(A27="","",IF(COUNT(F27)=0,"",IF(E27=0,IF(F27&lt;&gt;0,"مراجعة","ضمن الحد"),IF(ABS(G27/E27)&gt;='الإعدادات'!$B$10,"مراجعة","ضمن الحد"))))</x:f>
      </x:c>
      <x:c r="M27" s="58" t="str">
        <x:f>IF(COUNT(G27)=0,"",ABS(G27)*I27)</x:f>
      </x:c>
      <x:c r="N27" s="46" t="str">
        <x:f>IF(A27="","",IFERROR(INDEX('الأصناف'!$H$11:$H$110,MATCH(A27,'الأصناف'!$A$11:$A$110,0)),""))</x:f>
      </x:c>
    </x:row>
    <x:row r="28">
      <x:c r="A28" s="46" t="str">
        <x:f>IF('ورقة-الجرد'!B28="","",'ورقة-الجرد'!B28)</x:f>
      </x:c>
      <x:c r="B28" s="46" t="str">
        <x:f>IF(A28="","",'ورقة-الجرد'!C28)</x:f>
      </x:c>
      <x:c r="C28" s="46" t="str">
        <x:f>IF(A28="","",'ورقة-الجرد'!D28)</x:f>
      </x:c>
      <x:c r="D28" s="46" t="str">
        <x:f>IF(A28="","",'ورقة-الجرد'!E28)</x:f>
      </x:c>
      <x:c r="E28" s="58" t="str">
        <x:f>IF(A28="","",'ورقة-الجرد'!F28)</x:f>
      </x:c>
      <x:c r="F28" s="58" t="str">
        <x:f>IF(A28="","",IF(COUNT('ورقة-الجرد'!H28)=0,"",'ورقة-الجرد'!H28))</x:f>
      </x:c>
      <x:c r="G28" s="58" t="str">
        <x:f>IF(OR(A28="",COUNT(F28)=0),"",F28-E28)</x:f>
      </x:c>
      <x:c r="H28" s="73" t="str">
        <x:f>IF(COUNT(G28)=0,"",IF(E28=0,IF(F28=0,0,1),G28/E28))</x:f>
      </x:c>
      <x:c r="I28" s="58" t="str">
        <x:f>IF(A28="","",'ورقة-الجرد'!G28)</x:f>
      </x:c>
      <x:c r="J28" s="58" t="str">
        <x:f>IF(COUNT(G28)=0,"",G28*I28)</x:f>
      </x:c>
      <x:c r="K28" s="46" t="str">
        <x:f>IF(A28="","",IF(COUNT(F28)=0,"غير معدود",IF(G28=0,"مطابق",IF(G28&lt;0,"عجز","زيادة"))))</x:f>
      </x:c>
      <x:c r="L28" s="46" t="str">
        <x:f>IF(A28="","",IF(COUNT(F28)=0,"",IF(E28=0,IF(F28&lt;&gt;0,"مراجعة","ضمن الحد"),IF(ABS(G28/E28)&gt;='الإعدادات'!$B$10,"مراجعة","ضمن الحد"))))</x:f>
      </x:c>
      <x:c r="M28" s="58" t="str">
        <x:f>IF(COUNT(G28)=0,"",ABS(G28)*I28)</x:f>
      </x:c>
      <x:c r="N28" s="46" t="str">
        <x:f>IF(A28="","",IFERROR(INDEX('الأصناف'!$H$11:$H$110,MATCH(A28,'الأصناف'!$A$11:$A$110,0)),""))</x:f>
      </x:c>
    </x:row>
    <x:row r="29">
      <x:c r="A29" s="46" t="str">
        <x:f>IF('ورقة-الجرد'!B29="","",'ورقة-الجرد'!B29)</x:f>
      </x:c>
      <x:c r="B29" s="46" t="str">
        <x:f>IF(A29="","",'ورقة-الجرد'!C29)</x:f>
      </x:c>
      <x:c r="C29" s="46" t="str">
        <x:f>IF(A29="","",'ورقة-الجرد'!D29)</x:f>
      </x:c>
      <x:c r="D29" s="46" t="str">
        <x:f>IF(A29="","",'ورقة-الجرد'!E29)</x:f>
      </x:c>
      <x:c r="E29" s="58" t="str">
        <x:f>IF(A29="","",'ورقة-الجرد'!F29)</x:f>
      </x:c>
      <x:c r="F29" s="58" t="str">
        <x:f>IF(A29="","",IF(COUNT('ورقة-الجرد'!H29)=0,"",'ورقة-الجرد'!H29))</x:f>
      </x:c>
      <x:c r="G29" s="58" t="str">
        <x:f>IF(OR(A29="",COUNT(F29)=0),"",F29-E29)</x:f>
      </x:c>
      <x:c r="H29" s="73" t="str">
        <x:f>IF(COUNT(G29)=0,"",IF(E29=0,IF(F29=0,0,1),G29/E29))</x:f>
      </x:c>
      <x:c r="I29" s="58" t="str">
        <x:f>IF(A29="","",'ورقة-الجرد'!G29)</x:f>
      </x:c>
      <x:c r="J29" s="58" t="str">
        <x:f>IF(COUNT(G29)=0,"",G29*I29)</x:f>
      </x:c>
      <x:c r="K29" s="46" t="str">
        <x:f>IF(A29="","",IF(COUNT(F29)=0,"غير معدود",IF(G29=0,"مطابق",IF(G29&lt;0,"عجز","زيادة"))))</x:f>
      </x:c>
      <x:c r="L29" s="46" t="str">
        <x:f>IF(A29="","",IF(COUNT(F29)=0,"",IF(E29=0,IF(F29&lt;&gt;0,"مراجعة","ضمن الحد"),IF(ABS(G29/E29)&gt;='الإعدادات'!$B$10,"مراجعة","ضمن الحد"))))</x:f>
      </x:c>
      <x:c r="M29" s="58" t="str">
        <x:f>IF(COUNT(G29)=0,"",ABS(G29)*I29)</x:f>
      </x:c>
      <x:c r="N29" s="46" t="str">
        <x:f>IF(A29="","",IFERROR(INDEX('الأصناف'!$H$11:$H$110,MATCH(A29,'الأصناف'!$A$11:$A$110,0)),""))</x:f>
      </x:c>
    </x:row>
    <x:row r="30">
      <x:c r="A30" s="46" t="str">
        <x:f>IF('ورقة-الجرد'!B30="","",'ورقة-الجرد'!B30)</x:f>
      </x:c>
      <x:c r="B30" s="46" t="str">
        <x:f>IF(A30="","",'ورقة-الجرد'!C30)</x:f>
      </x:c>
      <x:c r="C30" s="46" t="str">
        <x:f>IF(A30="","",'ورقة-الجرد'!D30)</x:f>
      </x:c>
      <x:c r="D30" s="46" t="str">
        <x:f>IF(A30="","",'ورقة-الجرد'!E30)</x:f>
      </x:c>
      <x:c r="E30" s="58" t="str">
        <x:f>IF(A30="","",'ورقة-الجرد'!F30)</x:f>
      </x:c>
      <x:c r="F30" s="58" t="str">
        <x:f>IF(A30="","",IF(COUNT('ورقة-الجرد'!H30)=0,"",'ورقة-الجرد'!H30))</x:f>
      </x:c>
      <x:c r="G30" s="58" t="str">
        <x:f>IF(OR(A30="",COUNT(F30)=0),"",F30-E30)</x:f>
      </x:c>
      <x:c r="H30" s="73" t="str">
        <x:f>IF(COUNT(G30)=0,"",IF(E30=0,IF(F30=0,0,1),G30/E30))</x:f>
      </x:c>
      <x:c r="I30" s="58" t="str">
        <x:f>IF(A30="","",'ورقة-الجرد'!G30)</x:f>
      </x:c>
      <x:c r="J30" s="58" t="str">
        <x:f>IF(COUNT(G30)=0,"",G30*I30)</x:f>
      </x:c>
      <x:c r="K30" s="46" t="str">
        <x:f>IF(A30="","",IF(COUNT(F30)=0,"غير معدود",IF(G30=0,"مطابق",IF(G30&lt;0,"عجز","زيادة"))))</x:f>
      </x:c>
      <x:c r="L30" s="46" t="str">
        <x:f>IF(A30="","",IF(COUNT(F30)=0,"",IF(E30=0,IF(F30&lt;&gt;0,"مراجعة","ضمن الحد"),IF(ABS(G30/E30)&gt;='الإعدادات'!$B$10,"مراجعة","ضمن الحد"))))</x:f>
      </x:c>
      <x:c r="M30" s="58" t="str">
        <x:f>IF(COUNT(G30)=0,"",ABS(G30)*I30)</x:f>
      </x:c>
      <x:c r="N30" s="46" t="str">
        <x:f>IF(A30="","",IFERROR(INDEX('الأصناف'!$H$11:$H$110,MATCH(A30,'الأصناف'!$A$11:$A$110,0)),""))</x:f>
      </x:c>
    </x:row>
    <x:row r="31">
      <x:c r="A31" s="46" t="str">
        <x:f>IF('ورقة-الجرد'!B31="","",'ورقة-الجرد'!B31)</x:f>
      </x:c>
      <x:c r="B31" s="46" t="str">
        <x:f>IF(A31="","",'ورقة-الجرد'!C31)</x:f>
      </x:c>
      <x:c r="C31" s="46" t="str">
        <x:f>IF(A31="","",'ورقة-الجرد'!D31)</x:f>
      </x:c>
      <x:c r="D31" s="46" t="str">
        <x:f>IF(A31="","",'ورقة-الجرد'!E31)</x:f>
      </x:c>
      <x:c r="E31" s="58" t="str">
        <x:f>IF(A31="","",'ورقة-الجرد'!F31)</x:f>
      </x:c>
      <x:c r="F31" s="58" t="str">
        <x:f>IF(A31="","",IF(COUNT('ورقة-الجرد'!H31)=0,"",'ورقة-الجرد'!H31))</x:f>
      </x:c>
      <x:c r="G31" s="58" t="str">
        <x:f>IF(OR(A31="",COUNT(F31)=0),"",F31-E31)</x:f>
      </x:c>
      <x:c r="H31" s="73" t="str">
        <x:f>IF(COUNT(G31)=0,"",IF(E31=0,IF(F31=0,0,1),G31/E31))</x:f>
      </x:c>
      <x:c r="I31" s="58" t="str">
        <x:f>IF(A31="","",'ورقة-الجرد'!G31)</x:f>
      </x:c>
      <x:c r="J31" s="58" t="str">
        <x:f>IF(COUNT(G31)=0,"",G31*I31)</x:f>
      </x:c>
      <x:c r="K31" s="46" t="str">
        <x:f>IF(A31="","",IF(COUNT(F31)=0,"غير معدود",IF(G31=0,"مطابق",IF(G31&lt;0,"عجز","زيادة"))))</x:f>
      </x:c>
      <x:c r="L31" s="46" t="str">
        <x:f>IF(A31="","",IF(COUNT(F31)=0,"",IF(E31=0,IF(F31&lt;&gt;0,"مراجعة","ضمن الحد"),IF(ABS(G31/E31)&gt;='الإعدادات'!$B$10,"مراجعة","ضمن الحد"))))</x:f>
      </x:c>
      <x:c r="M31" s="58" t="str">
        <x:f>IF(COUNT(G31)=0,"",ABS(G31)*I31)</x:f>
      </x:c>
      <x:c r="N31" s="46" t="str">
        <x:f>IF(A31="","",IFERROR(INDEX('الأصناف'!$H$11:$H$110,MATCH(A31,'الأصناف'!$A$11:$A$110,0)),""))</x:f>
      </x:c>
    </x:row>
    <x:row r="32">
      <x:c r="A32" s="46" t="str">
        <x:f>IF('ورقة-الجرد'!B32="","",'ورقة-الجرد'!B32)</x:f>
      </x:c>
      <x:c r="B32" s="46" t="str">
        <x:f>IF(A32="","",'ورقة-الجرد'!C32)</x:f>
      </x:c>
      <x:c r="C32" s="46" t="str">
        <x:f>IF(A32="","",'ورقة-الجرد'!D32)</x:f>
      </x:c>
      <x:c r="D32" s="46" t="str">
        <x:f>IF(A32="","",'ورقة-الجرد'!E32)</x:f>
      </x:c>
      <x:c r="E32" s="58" t="str">
        <x:f>IF(A32="","",'ورقة-الجرد'!F32)</x:f>
      </x:c>
      <x:c r="F32" s="58" t="str">
        <x:f>IF(A32="","",IF(COUNT('ورقة-الجرد'!H32)=0,"",'ورقة-الجرد'!H32))</x:f>
      </x:c>
      <x:c r="G32" s="58" t="str">
        <x:f>IF(OR(A32="",COUNT(F32)=0),"",F32-E32)</x:f>
      </x:c>
      <x:c r="H32" s="73" t="str">
        <x:f>IF(COUNT(G32)=0,"",IF(E32=0,IF(F32=0,0,1),G32/E32))</x:f>
      </x:c>
      <x:c r="I32" s="58" t="str">
        <x:f>IF(A32="","",'ورقة-الجرد'!G32)</x:f>
      </x:c>
      <x:c r="J32" s="58" t="str">
        <x:f>IF(COUNT(G32)=0,"",G32*I32)</x:f>
      </x:c>
      <x:c r="K32" s="46" t="str">
        <x:f>IF(A32="","",IF(COUNT(F32)=0,"غير معدود",IF(G32=0,"مطابق",IF(G32&lt;0,"عجز","زيادة"))))</x:f>
      </x:c>
      <x:c r="L32" s="46" t="str">
        <x:f>IF(A32="","",IF(COUNT(F32)=0,"",IF(E32=0,IF(F32&lt;&gt;0,"مراجعة","ضمن الحد"),IF(ABS(G32/E32)&gt;='الإعدادات'!$B$10,"مراجعة","ضمن الحد"))))</x:f>
      </x:c>
      <x:c r="M32" s="58" t="str">
        <x:f>IF(COUNT(G32)=0,"",ABS(G32)*I32)</x:f>
      </x:c>
      <x:c r="N32" s="46" t="str">
        <x:f>IF(A32="","",IFERROR(INDEX('الأصناف'!$H$11:$H$110,MATCH(A32,'الأصناف'!$A$11:$A$110,0)),""))</x:f>
      </x:c>
    </x:row>
    <x:row r="33">
      <x:c r="A33" s="46" t="str">
        <x:f>IF('ورقة-الجرد'!B33="","",'ورقة-الجرد'!B33)</x:f>
      </x:c>
      <x:c r="B33" s="46" t="str">
        <x:f>IF(A33="","",'ورقة-الجرد'!C33)</x:f>
      </x:c>
      <x:c r="C33" s="46" t="str">
        <x:f>IF(A33="","",'ورقة-الجرد'!D33)</x:f>
      </x:c>
      <x:c r="D33" s="46" t="str">
        <x:f>IF(A33="","",'ورقة-الجرد'!E33)</x:f>
      </x:c>
      <x:c r="E33" s="58" t="str">
        <x:f>IF(A33="","",'ورقة-الجرد'!F33)</x:f>
      </x:c>
      <x:c r="F33" s="58" t="str">
        <x:f>IF(A33="","",IF(COUNT('ورقة-الجرد'!H33)=0,"",'ورقة-الجرد'!H33))</x:f>
      </x:c>
      <x:c r="G33" s="58" t="str">
        <x:f>IF(OR(A33="",COUNT(F33)=0),"",F33-E33)</x:f>
      </x:c>
      <x:c r="H33" s="73" t="str">
        <x:f>IF(COUNT(G33)=0,"",IF(E33=0,IF(F33=0,0,1),G33/E33))</x:f>
      </x:c>
      <x:c r="I33" s="58" t="str">
        <x:f>IF(A33="","",'ورقة-الجرد'!G33)</x:f>
      </x:c>
      <x:c r="J33" s="58" t="str">
        <x:f>IF(COUNT(G33)=0,"",G33*I33)</x:f>
      </x:c>
      <x:c r="K33" s="46" t="str">
        <x:f>IF(A33="","",IF(COUNT(F33)=0,"غير معدود",IF(G33=0,"مطابق",IF(G33&lt;0,"عجز","زيادة"))))</x:f>
      </x:c>
      <x:c r="L33" s="46" t="str">
        <x:f>IF(A33="","",IF(COUNT(F33)=0,"",IF(E33=0,IF(F33&lt;&gt;0,"مراجعة","ضمن الحد"),IF(ABS(G33/E33)&gt;='الإعدادات'!$B$10,"مراجعة","ضمن الحد"))))</x:f>
      </x:c>
      <x:c r="M33" s="58" t="str">
        <x:f>IF(COUNT(G33)=0,"",ABS(G33)*I33)</x:f>
      </x:c>
      <x:c r="N33" s="46" t="str">
        <x:f>IF(A33="","",IFERROR(INDEX('الأصناف'!$H$11:$H$110,MATCH(A33,'الأصناف'!$A$11:$A$110,0)),""))</x:f>
      </x:c>
    </x:row>
    <x:row r="34">
      <x:c r="A34" s="46" t="str">
        <x:f>IF('ورقة-الجرد'!B34="","",'ورقة-الجرد'!B34)</x:f>
      </x:c>
      <x:c r="B34" s="46" t="str">
        <x:f>IF(A34="","",'ورقة-الجرد'!C34)</x:f>
      </x:c>
      <x:c r="C34" s="46" t="str">
        <x:f>IF(A34="","",'ورقة-الجرد'!D34)</x:f>
      </x:c>
      <x:c r="D34" s="46" t="str">
        <x:f>IF(A34="","",'ورقة-الجرد'!E34)</x:f>
      </x:c>
      <x:c r="E34" s="58" t="str">
        <x:f>IF(A34="","",'ورقة-الجرد'!F34)</x:f>
      </x:c>
      <x:c r="F34" s="58" t="str">
        <x:f>IF(A34="","",IF(COUNT('ورقة-الجرد'!H34)=0,"",'ورقة-الجرد'!H34))</x:f>
      </x:c>
      <x:c r="G34" s="58" t="str">
        <x:f>IF(OR(A34="",COUNT(F34)=0),"",F34-E34)</x:f>
      </x:c>
      <x:c r="H34" s="73" t="str">
        <x:f>IF(COUNT(G34)=0,"",IF(E34=0,IF(F34=0,0,1),G34/E34))</x:f>
      </x:c>
      <x:c r="I34" s="58" t="str">
        <x:f>IF(A34="","",'ورقة-الجرد'!G34)</x:f>
      </x:c>
      <x:c r="J34" s="58" t="str">
        <x:f>IF(COUNT(G34)=0,"",G34*I34)</x:f>
      </x:c>
      <x:c r="K34" s="46" t="str">
        <x:f>IF(A34="","",IF(COUNT(F34)=0,"غير معدود",IF(G34=0,"مطابق",IF(G34&lt;0,"عجز","زيادة"))))</x:f>
      </x:c>
      <x:c r="L34" s="46" t="str">
        <x:f>IF(A34="","",IF(COUNT(F34)=0,"",IF(E34=0,IF(F34&lt;&gt;0,"مراجعة","ضمن الحد"),IF(ABS(G34/E34)&gt;='الإعدادات'!$B$10,"مراجعة","ضمن الحد"))))</x:f>
      </x:c>
      <x:c r="M34" s="58" t="str">
        <x:f>IF(COUNT(G34)=0,"",ABS(G34)*I34)</x:f>
      </x:c>
      <x:c r="N34" s="46" t="str">
        <x:f>IF(A34="","",IFERROR(INDEX('الأصناف'!$H$11:$H$110,MATCH(A34,'الأصناف'!$A$11:$A$110,0)),""))</x:f>
      </x:c>
    </x:row>
    <x:row r="35">
      <x:c r="A35" s="46" t="str">
        <x:f>IF('ورقة-الجرد'!B35="","",'ورقة-الجرد'!B35)</x:f>
      </x:c>
      <x:c r="B35" s="46" t="str">
        <x:f>IF(A35="","",'ورقة-الجرد'!C35)</x:f>
      </x:c>
      <x:c r="C35" s="46" t="str">
        <x:f>IF(A35="","",'ورقة-الجرد'!D35)</x:f>
      </x:c>
      <x:c r="D35" s="46" t="str">
        <x:f>IF(A35="","",'ورقة-الجرد'!E35)</x:f>
      </x:c>
      <x:c r="E35" s="58" t="str">
        <x:f>IF(A35="","",'ورقة-الجرد'!F35)</x:f>
      </x:c>
      <x:c r="F35" s="58" t="str">
        <x:f>IF(A35="","",IF(COUNT('ورقة-الجرد'!H35)=0,"",'ورقة-الجرد'!H35))</x:f>
      </x:c>
      <x:c r="G35" s="58" t="str">
        <x:f>IF(OR(A35="",COUNT(F35)=0),"",F35-E35)</x:f>
      </x:c>
      <x:c r="H35" s="73" t="str">
        <x:f>IF(COUNT(G35)=0,"",IF(E35=0,IF(F35=0,0,1),G35/E35))</x:f>
      </x:c>
      <x:c r="I35" s="58" t="str">
        <x:f>IF(A35="","",'ورقة-الجرد'!G35)</x:f>
      </x:c>
      <x:c r="J35" s="58" t="str">
        <x:f>IF(COUNT(G35)=0,"",G35*I35)</x:f>
      </x:c>
      <x:c r="K35" s="46" t="str">
        <x:f>IF(A35="","",IF(COUNT(F35)=0,"غير معدود",IF(G35=0,"مطابق",IF(G35&lt;0,"عجز","زيادة"))))</x:f>
      </x:c>
      <x:c r="L35" s="46" t="str">
        <x:f>IF(A35="","",IF(COUNT(F35)=0,"",IF(E35=0,IF(F35&lt;&gt;0,"مراجعة","ضمن الحد"),IF(ABS(G35/E35)&gt;='الإعدادات'!$B$10,"مراجعة","ضمن الحد"))))</x:f>
      </x:c>
      <x:c r="M35" s="58" t="str">
        <x:f>IF(COUNT(G35)=0,"",ABS(G35)*I35)</x:f>
      </x:c>
      <x:c r="N35" s="46" t="str">
        <x:f>IF(A35="","",IFERROR(INDEX('الأصناف'!$H$11:$H$110,MATCH(A35,'الأصناف'!$A$11:$A$110,0)),""))</x:f>
      </x:c>
    </x:row>
    <x:row r="36">
      <x:c r="A36" s="46" t="str">
        <x:f>IF('ورقة-الجرد'!B36="","",'ورقة-الجرد'!B36)</x:f>
      </x:c>
      <x:c r="B36" s="46" t="str">
        <x:f>IF(A36="","",'ورقة-الجرد'!C36)</x:f>
      </x:c>
      <x:c r="C36" s="46" t="str">
        <x:f>IF(A36="","",'ورقة-الجرد'!D36)</x:f>
      </x:c>
      <x:c r="D36" s="46" t="str">
        <x:f>IF(A36="","",'ورقة-الجرد'!E36)</x:f>
      </x:c>
      <x:c r="E36" s="58" t="str">
        <x:f>IF(A36="","",'ورقة-الجرد'!F36)</x:f>
      </x:c>
      <x:c r="F36" s="58" t="str">
        <x:f>IF(A36="","",IF(COUNT('ورقة-الجرد'!H36)=0,"",'ورقة-الجرد'!H36))</x:f>
      </x:c>
      <x:c r="G36" s="58" t="str">
        <x:f>IF(OR(A36="",COUNT(F36)=0),"",F36-E36)</x:f>
      </x:c>
      <x:c r="H36" s="73" t="str">
        <x:f>IF(COUNT(G36)=0,"",IF(E36=0,IF(F36=0,0,1),G36/E36))</x:f>
      </x:c>
      <x:c r="I36" s="58" t="str">
        <x:f>IF(A36="","",'ورقة-الجرد'!G36)</x:f>
      </x:c>
      <x:c r="J36" s="58" t="str">
        <x:f>IF(COUNT(G36)=0,"",G36*I36)</x:f>
      </x:c>
      <x:c r="K36" s="46" t="str">
        <x:f>IF(A36="","",IF(COUNT(F36)=0,"غير معدود",IF(G36=0,"مطابق",IF(G36&lt;0,"عجز","زيادة"))))</x:f>
      </x:c>
      <x:c r="L36" s="46" t="str">
        <x:f>IF(A36="","",IF(COUNT(F36)=0,"",IF(E36=0,IF(F36&lt;&gt;0,"مراجعة","ضمن الحد"),IF(ABS(G36/E36)&gt;='الإعدادات'!$B$10,"مراجعة","ضمن الحد"))))</x:f>
      </x:c>
      <x:c r="M36" s="58" t="str">
        <x:f>IF(COUNT(G36)=0,"",ABS(G36)*I36)</x:f>
      </x:c>
      <x:c r="N36" s="46" t="str">
        <x:f>IF(A36="","",IFERROR(INDEX('الأصناف'!$H$11:$H$110,MATCH(A36,'الأصناف'!$A$11:$A$110,0)),""))</x:f>
      </x:c>
    </x:row>
    <x:row r="37">
      <x:c r="A37" s="46" t="str">
        <x:f>IF('ورقة-الجرد'!B37="","",'ورقة-الجرد'!B37)</x:f>
      </x:c>
      <x:c r="B37" s="46" t="str">
        <x:f>IF(A37="","",'ورقة-الجرد'!C37)</x:f>
      </x:c>
      <x:c r="C37" s="46" t="str">
        <x:f>IF(A37="","",'ورقة-الجرد'!D37)</x:f>
      </x:c>
      <x:c r="D37" s="46" t="str">
        <x:f>IF(A37="","",'ورقة-الجرد'!E37)</x:f>
      </x:c>
      <x:c r="E37" s="58" t="str">
        <x:f>IF(A37="","",'ورقة-الجرد'!F37)</x:f>
      </x:c>
      <x:c r="F37" s="58" t="str">
        <x:f>IF(A37="","",IF(COUNT('ورقة-الجرد'!H37)=0,"",'ورقة-الجرد'!H37))</x:f>
      </x:c>
      <x:c r="G37" s="58" t="str">
        <x:f>IF(OR(A37="",COUNT(F37)=0),"",F37-E37)</x:f>
      </x:c>
      <x:c r="H37" s="73" t="str">
        <x:f>IF(COUNT(G37)=0,"",IF(E37=0,IF(F37=0,0,1),G37/E37))</x:f>
      </x:c>
      <x:c r="I37" s="58" t="str">
        <x:f>IF(A37="","",'ورقة-الجرد'!G37)</x:f>
      </x:c>
      <x:c r="J37" s="58" t="str">
        <x:f>IF(COUNT(G37)=0,"",G37*I37)</x:f>
      </x:c>
      <x:c r="K37" s="46" t="str">
        <x:f>IF(A37="","",IF(COUNT(F37)=0,"غير معدود",IF(G37=0,"مطابق",IF(G37&lt;0,"عجز","زيادة"))))</x:f>
      </x:c>
      <x:c r="L37" s="46" t="str">
        <x:f>IF(A37="","",IF(COUNT(F37)=0,"",IF(E37=0,IF(F37&lt;&gt;0,"مراجعة","ضمن الحد"),IF(ABS(G37/E37)&gt;='الإعدادات'!$B$10,"مراجعة","ضمن الحد"))))</x:f>
      </x:c>
      <x:c r="M37" s="58" t="str">
        <x:f>IF(COUNT(G37)=0,"",ABS(G37)*I37)</x:f>
      </x:c>
      <x:c r="N37" s="46" t="str">
        <x:f>IF(A37="","",IFERROR(INDEX('الأصناف'!$H$11:$H$110,MATCH(A37,'الأصناف'!$A$11:$A$110,0)),""))</x:f>
      </x:c>
    </x:row>
    <x:row r="38">
      <x:c r="A38" s="46" t="str">
        <x:f>IF('ورقة-الجرد'!B38="","",'ورقة-الجرد'!B38)</x:f>
      </x:c>
      <x:c r="B38" s="46" t="str">
        <x:f>IF(A38="","",'ورقة-الجرد'!C38)</x:f>
      </x:c>
      <x:c r="C38" s="46" t="str">
        <x:f>IF(A38="","",'ورقة-الجرد'!D38)</x:f>
      </x:c>
      <x:c r="D38" s="46" t="str">
        <x:f>IF(A38="","",'ورقة-الجرد'!E38)</x:f>
      </x:c>
      <x:c r="E38" s="58" t="str">
        <x:f>IF(A38="","",'ورقة-الجرد'!F38)</x:f>
      </x:c>
      <x:c r="F38" s="58" t="str">
        <x:f>IF(A38="","",IF(COUNT('ورقة-الجرد'!H38)=0,"",'ورقة-الجرد'!H38))</x:f>
      </x:c>
      <x:c r="G38" s="58" t="str">
        <x:f>IF(OR(A38="",COUNT(F38)=0),"",F38-E38)</x:f>
      </x:c>
      <x:c r="H38" s="73" t="str">
        <x:f>IF(COUNT(G38)=0,"",IF(E38=0,IF(F38=0,0,1),G38/E38))</x:f>
      </x:c>
      <x:c r="I38" s="58" t="str">
        <x:f>IF(A38="","",'ورقة-الجرد'!G38)</x:f>
      </x:c>
      <x:c r="J38" s="58" t="str">
        <x:f>IF(COUNT(G38)=0,"",G38*I38)</x:f>
      </x:c>
      <x:c r="K38" s="46" t="str">
        <x:f>IF(A38="","",IF(COUNT(F38)=0,"غير معدود",IF(G38=0,"مطابق",IF(G38&lt;0,"عجز","زيادة"))))</x:f>
      </x:c>
      <x:c r="L38" s="46" t="str">
        <x:f>IF(A38="","",IF(COUNT(F38)=0,"",IF(E38=0,IF(F38&lt;&gt;0,"مراجعة","ضمن الحد"),IF(ABS(G38/E38)&gt;='الإعدادات'!$B$10,"مراجعة","ضمن الحد"))))</x:f>
      </x:c>
      <x:c r="M38" s="58" t="str">
        <x:f>IF(COUNT(G38)=0,"",ABS(G38)*I38)</x:f>
      </x:c>
      <x:c r="N38" s="46" t="str">
        <x:f>IF(A38="","",IFERROR(INDEX('الأصناف'!$H$11:$H$110,MATCH(A38,'الأصناف'!$A$11:$A$110,0)),""))</x:f>
      </x:c>
    </x:row>
    <x:row r="39">
      <x:c r="A39" s="46" t="str">
        <x:f>IF('ورقة-الجرد'!B39="","",'ورقة-الجرد'!B39)</x:f>
      </x:c>
      <x:c r="B39" s="46" t="str">
        <x:f>IF(A39="","",'ورقة-الجرد'!C39)</x:f>
      </x:c>
      <x:c r="C39" s="46" t="str">
        <x:f>IF(A39="","",'ورقة-الجرد'!D39)</x:f>
      </x:c>
      <x:c r="D39" s="46" t="str">
        <x:f>IF(A39="","",'ورقة-الجرد'!E39)</x:f>
      </x:c>
      <x:c r="E39" s="58" t="str">
        <x:f>IF(A39="","",'ورقة-الجرد'!F39)</x:f>
      </x:c>
      <x:c r="F39" s="58" t="str">
        <x:f>IF(A39="","",IF(COUNT('ورقة-الجرد'!H39)=0,"",'ورقة-الجرد'!H39))</x:f>
      </x:c>
      <x:c r="G39" s="58" t="str">
        <x:f>IF(OR(A39="",COUNT(F39)=0),"",F39-E39)</x:f>
      </x:c>
      <x:c r="H39" s="73" t="str">
        <x:f>IF(COUNT(G39)=0,"",IF(E39=0,IF(F39=0,0,1),G39/E39))</x:f>
      </x:c>
      <x:c r="I39" s="58" t="str">
        <x:f>IF(A39="","",'ورقة-الجرد'!G39)</x:f>
      </x:c>
      <x:c r="J39" s="58" t="str">
        <x:f>IF(COUNT(G39)=0,"",G39*I39)</x:f>
      </x:c>
      <x:c r="K39" s="46" t="str">
        <x:f>IF(A39="","",IF(COUNT(F39)=0,"غير معدود",IF(G39=0,"مطابق",IF(G39&lt;0,"عجز","زيادة"))))</x:f>
      </x:c>
      <x:c r="L39" s="46" t="str">
        <x:f>IF(A39="","",IF(COUNT(F39)=0,"",IF(E39=0,IF(F39&lt;&gt;0,"مراجعة","ضمن الحد"),IF(ABS(G39/E39)&gt;='الإعدادات'!$B$10,"مراجعة","ضمن الحد"))))</x:f>
      </x:c>
      <x:c r="M39" s="58" t="str">
        <x:f>IF(COUNT(G39)=0,"",ABS(G39)*I39)</x:f>
      </x:c>
      <x:c r="N39" s="46" t="str">
        <x:f>IF(A39="","",IFERROR(INDEX('الأصناف'!$H$11:$H$110,MATCH(A39,'الأصناف'!$A$11:$A$110,0)),""))</x:f>
      </x:c>
    </x:row>
    <x:row r="40">
      <x:c r="A40" s="46" t="str">
        <x:f>IF('ورقة-الجرد'!B40="","",'ورقة-الجرد'!B40)</x:f>
      </x:c>
      <x:c r="B40" s="46" t="str">
        <x:f>IF(A40="","",'ورقة-الجرد'!C40)</x:f>
      </x:c>
      <x:c r="C40" s="46" t="str">
        <x:f>IF(A40="","",'ورقة-الجرد'!D40)</x:f>
      </x:c>
      <x:c r="D40" s="46" t="str">
        <x:f>IF(A40="","",'ورقة-الجرد'!E40)</x:f>
      </x:c>
      <x:c r="E40" s="58" t="str">
        <x:f>IF(A40="","",'ورقة-الجرد'!F40)</x:f>
      </x:c>
      <x:c r="F40" s="58" t="str">
        <x:f>IF(A40="","",IF(COUNT('ورقة-الجرد'!H40)=0,"",'ورقة-الجرد'!H40))</x:f>
      </x:c>
      <x:c r="G40" s="58" t="str">
        <x:f>IF(OR(A40="",COUNT(F40)=0),"",F40-E40)</x:f>
      </x:c>
      <x:c r="H40" s="73" t="str">
        <x:f>IF(COUNT(G40)=0,"",IF(E40=0,IF(F40=0,0,1),G40/E40))</x:f>
      </x:c>
      <x:c r="I40" s="58" t="str">
        <x:f>IF(A40="","",'ورقة-الجرد'!G40)</x:f>
      </x:c>
      <x:c r="J40" s="58" t="str">
        <x:f>IF(COUNT(G40)=0,"",G40*I40)</x:f>
      </x:c>
      <x:c r="K40" s="46" t="str">
        <x:f>IF(A40="","",IF(COUNT(F40)=0,"غير معدود",IF(G40=0,"مطابق",IF(G40&lt;0,"عجز","زيادة"))))</x:f>
      </x:c>
      <x:c r="L40" s="46" t="str">
        <x:f>IF(A40="","",IF(COUNT(F40)=0,"",IF(E40=0,IF(F40&lt;&gt;0,"مراجعة","ضمن الحد"),IF(ABS(G40/E40)&gt;='الإعدادات'!$B$10,"مراجعة","ضمن الحد"))))</x:f>
      </x:c>
      <x:c r="M40" s="58" t="str">
        <x:f>IF(COUNT(G40)=0,"",ABS(G40)*I40)</x:f>
      </x:c>
      <x:c r="N40" s="46" t="str">
        <x:f>IF(A40="","",IFERROR(INDEX('الأصناف'!$H$11:$H$110,MATCH(A40,'الأصناف'!$A$11:$A$110,0)),""))</x:f>
      </x:c>
    </x:row>
    <x:row r="41">
      <x:c r="A41" s="46" t="str">
        <x:f>IF('ورقة-الجرد'!B41="","",'ورقة-الجرد'!B41)</x:f>
      </x:c>
      <x:c r="B41" s="46" t="str">
        <x:f>IF(A41="","",'ورقة-الجرد'!C41)</x:f>
      </x:c>
      <x:c r="C41" s="46" t="str">
        <x:f>IF(A41="","",'ورقة-الجرد'!D41)</x:f>
      </x:c>
      <x:c r="D41" s="46" t="str">
        <x:f>IF(A41="","",'ورقة-الجرد'!E41)</x:f>
      </x:c>
      <x:c r="E41" s="58" t="str">
        <x:f>IF(A41="","",'ورقة-الجرد'!F41)</x:f>
      </x:c>
      <x:c r="F41" s="58" t="str">
        <x:f>IF(A41="","",IF(COUNT('ورقة-الجرد'!H41)=0,"",'ورقة-الجرد'!H41))</x:f>
      </x:c>
      <x:c r="G41" s="58" t="str">
        <x:f>IF(OR(A41="",COUNT(F41)=0),"",F41-E41)</x:f>
      </x:c>
      <x:c r="H41" s="73" t="str">
        <x:f>IF(COUNT(G41)=0,"",IF(E41=0,IF(F41=0,0,1),G41/E41))</x:f>
      </x:c>
      <x:c r="I41" s="58" t="str">
        <x:f>IF(A41="","",'ورقة-الجرد'!G41)</x:f>
      </x:c>
      <x:c r="J41" s="58" t="str">
        <x:f>IF(COUNT(G41)=0,"",G41*I41)</x:f>
      </x:c>
      <x:c r="K41" s="46" t="str">
        <x:f>IF(A41="","",IF(COUNT(F41)=0,"غير معدود",IF(G41=0,"مطابق",IF(G41&lt;0,"عجز","زيادة"))))</x:f>
      </x:c>
      <x:c r="L41" s="46" t="str">
        <x:f>IF(A41="","",IF(COUNT(F41)=0,"",IF(E41=0,IF(F41&lt;&gt;0,"مراجعة","ضمن الحد"),IF(ABS(G41/E41)&gt;='الإعدادات'!$B$10,"مراجعة","ضمن الحد"))))</x:f>
      </x:c>
      <x:c r="M41" s="58" t="str">
        <x:f>IF(COUNT(G41)=0,"",ABS(G41)*I41)</x:f>
      </x:c>
      <x:c r="N41" s="46" t="str">
        <x:f>IF(A41="","",IFERROR(INDEX('الأصناف'!$H$11:$H$110,MATCH(A41,'الأصناف'!$A$11:$A$110,0)),""))</x:f>
      </x:c>
    </x:row>
    <x:row r="42">
      <x:c r="A42" s="46" t="str">
        <x:f>IF('ورقة-الجرد'!B42="","",'ورقة-الجرد'!B42)</x:f>
      </x:c>
      <x:c r="B42" s="46" t="str">
        <x:f>IF(A42="","",'ورقة-الجرد'!C42)</x:f>
      </x:c>
      <x:c r="C42" s="46" t="str">
        <x:f>IF(A42="","",'ورقة-الجرد'!D42)</x:f>
      </x:c>
      <x:c r="D42" s="46" t="str">
        <x:f>IF(A42="","",'ورقة-الجرد'!E42)</x:f>
      </x:c>
      <x:c r="E42" s="58" t="str">
        <x:f>IF(A42="","",'ورقة-الجرد'!F42)</x:f>
      </x:c>
      <x:c r="F42" s="58" t="str">
        <x:f>IF(A42="","",IF(COUNT('ورقة-الجرد'!H42)=0,"",'ورقة-الجرد'!H42))</x:f>
      </x:c>
      <x:c r="G42" s="58" t="str">
        <x:f>IF(OR(A42="",COUNT(F42)=0),"",F42-E42)</x:f>
      </x:c>
      <x:c r="H42" s="73" t="str">
        <x:f>IF(COUNT(G42)=0,"",IF(E42=0,IF(F42=0,0,1),G42/E42))</x:f>
      </x:c>
      <x:c r="I42" s="58" t="str">
        <x:f>IF(A42="","",'ورقة-الجرد'!G42)</x:f>
      </x:c>
      <x:c r="J42" s="58" t="str">
        <x:f>IF(COUNT(G42)=0,"",G42*I42)</x:f>
      </x:c>
      <x:c r="K42" s="46" t="str">
        <x:f>IF(A42="","",IF(COUNT(F42)=0,"غير معدود",IF(G42=0,"مطابق",IF(G42&lt;0,"عجز","زيادة"))))</x:f>
      </x:c>
      <x:c r="L42" s="46" t="str">
        <x:f>IF(A42="","",IF(COUNT(F42)=0,"",IF(E42=0,IF(F42&lt;&gt;0,"مراجعة","ضمن الحد"),IF(ABS(G42/E42)&gt;='الإعدادات'!$B$10,"مراجعة","ضمن الحد"))))</x:f>
      </x:c>
      <x:c r="M42" s="58" t="str">
        <x:f>IF(COUNT(G42)=0,"",ABS(G42)*I42)</x:f>
      </x:c>
      <x:c r="N42" s="46" t="str">
        <x:f>IF(A42="","",IFERROR(INDEX('الأصناف'!$H$11:$H$110,MATCH(A42,'الأصناف'!$A$11:$A$110,0)),""))</x:f>
      </x:c>
    </x:row>
    <x:row r="43">
      <x:c r="A43" s="46" t="str">
        <x:f>IF('ورقة-الجرد'!B43="","",'ورقة-الجرد'!B43)</x:f>
      </x:c>
      <x:c r="B43" s="46" t="str">
        <x:f>IF(A43="","",'ورقة-الجرد'!C43)</x:f>
      </x:c>
      <x:c r="C43" s="46" t="str">
        <x:f>IF(A43="","",'ورقة-الجرد'!D43)</x:f>
      </x:c>
      <x:c r="D43" s="46" t="str">
        <x:f>IF(A43="","",'ورقة-الجرد'!E43)</x:f>
      </x:c>
      <x:c r="E43" s="58" t="str">
        <x:f>IF(A43="","",'ورقة-الجرد'!F43)</x:f>
      </x:c>
      <x:c r="F43" s="58" t="str">
        <x:f>IF(A43="","",IF(COUNT('ورقة-الجرد'!H43)=0,"",'ورقة-الجرد'!H43))</x:f>
      </x:c>
      <x:c r="G43" s="58" t="str">
        <x:f>IF(OR(A43="",COUNT(F43)=0),"",F43-E43)</x:f>
      </x:c>
      <x:c r="H43" s="73" t="str">
        <x:f>IF(COUNT(G43)=0,"",IF(E43=0,IF(F43=0,0,1),G43/E43))</x:f>
      </x:c>
      <x:c r="I43" s="58" t="str">
        <x:f>IF(A43="","",'ورقة-الجرد'!G43)</x:f>
      </x:c>
      <x:c r="J43" s="58" t="str">
        <x:f>IF(COUNT(G43)=0,"",G43*I43)</x:f>
      </x:c>
      <x:c r="K43" s="46" t="str">
        <x:f>IF(A43="","",IF(COUNT(F43)=0,"غير معدود",IF(G43=0,"مطابق",IF(G43&lt;0,"عجز","زيادة"))))</x:f>
      </x:c>
      <x:c r="L43" s="46" t="str">
        <x:f>IF(A43="","",IF(COUNT(F43)=0,"",IF(E43=0,IF(F43&lt;&gt;0,"مراجعة","ضمن الحد"),IF(ABS(G43/E43)&gt;='الإعدادات'!$B$10,"مراجعة","ضمن الحد"))))</x:f>
      </x:c>
      <x:c r="M43" s="58" t="str">
        <x:f>IF(COUNT(G43)=0,"",ABS(G43)*I43)</x:f>
      </x:c>
      <x:c r="N43" s="46" t="str">
        <x:f>IF(A43="","",IFERROR(INDEX('الأصناف'!$H$11:$H$110,MATCH(A43,'الأصناف'!$A$11:$A$110,0)),""))</x:f>
      </x:c>
    </x:row>
    <x:row r="44">
      <x:c r="A44" s="46" t="str">
        <x:f>IF('ورقة-الجرد'!B44="","",'ورقة-الجرد'!B44)</x:f>
      </x:c>
      <x:c r="B44" s="46" t="str">
        <x:f>IF(A44="","",'ورقة-الجرد'!C44)</x:f>
      </x:c>
      <x:c r="C44" s="46" t="str">
        <x:f>IF(A44="","",'ورقة-الجرد'!D44)</x:f>
      </x:c>
      <x:c r="D44" s="46" t="str">
        <x:f>IF(A44="","",'ورقة-الجرد'!E44)</x:f>
      </x:c>
      <x:c r="E44" s="58" t="str">
        <x:f>IF(A44="","",'ورقة-الجرد'!F44)</x:f>
      </x:c>
      <x:c r="F44" s="58" t="str">
        <x:f>IF(A44="","",IF(COUNT('ورقة-الجرد'!H44)=0,"",'ورقة-الجرد'!H44))</x:f>
      </x:c>
      <x:c r="G44" s="58" t="str">
        <x:f>IF(OR(A44="",COUNT(F44)=0),"",F44-E44)</x:f>
      </x:c>
      <x:c r="H44" s="73" t="str">
        <x:f>IF(COUNT(G44)=0,"",IF(E44=0,IF(F44=0,0,1),G44/E44))</x:f>
      </x:c>
      <x:c r="I44" s="58" t="str">
        <x:f>IF(A44="","",'ورقة-الجرد'!G44)</x:f>
      </x:c>
      <x:c r="J44" s="58" t="str">
        <x:f>IF(COUNT(G44)=0,"",G44*I44)</x:f>
      </x:c>
      <x:c r="K44" s="46" t="str">
        <x:f>IF(A44="","",IF(COUNT(F44)=0,"غير معدود",IF(G44=0,"مطابق",IF(G44&lt;0,"عجز","زيادة"))))</x:f>
      </x:c>
      <x:c r="L44" s="46" t="str">
        <x:f>IF(A44="","",IF(COUNT(F44)=0,"",IF(E44=0,IF(F44&lt;&gt;0,"مراجعة","ضمن الحد"),IF(ABS(G44/E44)&gt;='الإعدادات'!$B$10,"مراجعة","ضمن الحد"))))</x:f>
      </x:c>
      <x:c r="M44" s="58" t="str">
        <x:f>IF(COUNT(G44)=0,"",ABS(G44)*I44)</x:f>
      </x:c>
      <x:c r="N44" s="46" t="str">
        <x:f>IF(A44="","",IFERROR(INDEX('الأصناف'!$H$11:$H$110,MATCH(A44,'الأصناف'!$A$11:$A$110,0)),""))</x:f>
      </x:c>
    </x:row>
    <x:row r="45">
      <x:c r="A45" s="46" t="str">
        <x:f>IF('ورقة-الجرد'!B45="","",'ورقة-الجرد'!B45)</x:f>
      </x:c>
      <x:c r="B45" s="46" t="str">
        <x:f>IF(A45="","",'ورقة-الجرد'!C45)</x:f>
      </x:c>
      <x:c r="C45" s="46" t="str">
        <x:f>IF(A45="","",'ورقة-الجرد'!D45)</x:f>
      </x:c>
      <x:c r="D45" s="46" t="str">
        <x:f>IF(A45="","",'ورقة-الجرد'!E45)</x:f>
      </x:c>
      <x:c r="E45" s="58" t="str">
        <x:f>IF(A45="","",'ورقة-الجرد'!F45)</x:f>
      </x:c>
      <x:c r="F45" s="58" t="str">
        <x:f>IF(A45="","",IF(COUNT('ورقة-الجرد'!H45)=0,"",'ورقة-الجرد'!H45))</x:f>
      </x:c>
      <x:c r="G45" s="58" t="str">
        <x:f>IF(OR(A45="",COUNT(F45)=0),"",F45-E45)</x:f>
      </x:c>
      <x:c r="H45" s="73" t="str">
        <x:f>IF(COUNT(G45)=0,"",IF(E45=0,IF(F45=0,0,1),G45/E45))</x:f>
      </x:c>
      <x:c r="I45" s="58" t="str">
        <x:f>IF(A45="","",'ورقة-الجرد'!G45)</x:f>
      </x:c>
      <x:c r="J45" s="58" t="str">
        <x:f>IF(COUNT(G45)=0,"",G45*I45)</x:f>
      </x:c>
      <x:c r="K45" s="46" t="str">
        <x:f>IF(A45="","",IF(COUNT(F45)=0,"غير معدود",IF(G45=0,"مطابق",IF(G45&lt;0,"عجز","زيادة"))))</x:f>
      </x:c>
      <x:c r="L45" s="46" t="str">
        <x:f>IF(A45="","",IF(COUNT(F45)=0,"",IF(E45=0,IF(F45&lt;&gt;0,"مراجعة","ضمن الحد"),IF(ABS(G45/E45)&gt;='الإعدادات'!$B$10,"مراجعة","ضمن الحد"))))</x:f>
      </x:c>
      <x:c r="M45" s="58" t="str">
        <x:f>IF(COUNT(G45)=0,"",ABS(G45)*I45)</x:f>
      </x:c>
      <x:c r="N45" s="46" t="str">
        <x:f>IF(A45="","",IFERROR(INDEX('الأصناف'!$H$11:$H$110,MATCH(A45,'الأصناف'!$A$11:$A$110,0)),""))</x:f>
      </x:c>
    </x:row>
    <x:row r="46">
      <x:c r="A46" s="46" t="str">
        <x:f>IF('ورقة-الجرد'!B46="","",'ورقة-الجرد'!B46)</x:f>
      </x:c>
      <x:c r="B46" s="46" t="str">
        <x:f>IF(A46="","",'ورقة-الجرد'!C46)</x:f>
      </x:c>
      <x:c r="C46" s="46" t="str">
        <x:f>IF(A46="","",'ورقة-الجرد'!D46)</x:f>
      </x:c>
      <x:c r="D46" s="46" t="str">
        <x:f>IF(A46="","",'ورقة-الجرد'!E46)</x:f>
      </x:c>
      <x:c r="E46" s="58" t="str">
        <x:f>IF(A46="","",'ورقة-الجرد'!F46)</x:f>
      </x:c>
      <x:c r="F46" s="58" t="str">
        <x:f>IF(A46="","",IF(COUNT('ورقة-الجرد'!H46)=0,"",'ورقة-الجرد'!H46))</x:f>
      </x:c>
      <x:c r="G46" s="58" t="str">
        <x:f>IF(OR(A46="",COUNT(F46)=0),"",F46-E46)</x:f>
      </x:c>
      <x:c r="H46" s="73" t="str">
        <x:f>IF(COUNT(G46)=0,"",IF(E46=0,IF(F46=0,0,1),G46/E46))</x:f>
      </x:c>
      <x:c r="I46" s="58" t="str">
        <x:f>IF(A46="","",'ورقة-الجرد'!G46)</x:f>
      </x:c>
      <x:c r="J46" s="58" t="str">
        <x:f>IF(COUNT(G46)=0,"",G46*I46)</x:f>
      </x:c>
      <x:c r="K46" s="46" t="str">
        <x:f>IF(A46="","",IF(COUNT(F46)=0,"غير معدود",IF(G46=0,"مطابق",IF(G46&lt;0,"عجز","زيادة"))))</x:f>
      </x:c>
      <x:c r="L46" s="46" t="str">
        <x:f>IF(A46="","",IF(COUNT(F46)=0,"",IF(E46=0,IF(F46&lt;&gt;0,"مراجعة","ضمن الحد"),IF(ABS(G46/E46)&gt;='الإعدادات'!$B$10,"مراجعة","ضمن الحد"))))</x:f>
      </x:c>
      <x:c r="M46" s="58" t="str">
        <x:f>IF(COUNT(G46)=0,"",ABS(G46)*I46)</x:f>
      </x:c>
      <x:c r="N46" s="46" t="str">
        <x:f>IF(A46="","",IFERROR(INDEX('الأصناف'!$H$11:$H$110,MATCH(A46,'الأصناف'!$A$11:$A$110,0)),""))</x:f>
      </x:c>
    </x:row>
    <x:row r="47">
      <x:c r="A47" s="46" t="str">
        <x:f>IF('ورقة-الجرد'!B47="","",'ورقة-الجرد'!B47)</x:f>
      </x:c>
      <x:c r="B47" s="46" t="str">
        <x:f>IF(A47="","",'ورقة-الجرد'!C47)</x:f>
      </x:c>
      <x:c r="C47" s="46" t="str">
        <x:f>IF(A47="","",'ورقة-الجرد'!D47)</x:f>
      </x:c>
      <x:c r="D47" s="46" t="str">
        <x:f>IF(A47="","",'ورقة-الجرد'!E47)</x:f>
      </x:c>
      <x:c r="E47" s="58" t="str">
        <x:f>IF(A47="","",'ورقة-الجرد'!F47)</x:f>
      </x:c>
      <x:c r="F47" s="58" t="str">
        <x:f>IF(A47="","",IF(COUNT('ورقة-الجرد'!H47)=0,"",'ورقة-الجرد'!H47))</x:f>
      </x:c>
      <x:c r="G47" s="58" t="str">
        <x:f>IF(OR(A47="",COUNT(F47)=0),"",F47-E47)</x:f>
      </x:c>
      <x:c r="H47" s="73" t="str">
        <x:f>IF(COUNT(G47)=0,"",IF(E47=0,IF(F47=0,0,1),G47/E47))</x:f>
      </x:c>
      <x:c r="I47" s="58" t="str">
        <x:f>IF(A47="","",'ورقة-الجرد'!G47)</x:f>
      </x:c>
      <x:c r="J47" s="58" t="str">
        <x:f>IF(COUNT(G47)=0,"",G47*I47)</x:f>
      </x:c>
      <x:c r="K47" s="46" t="str">
        <x:f>IF(A47="","",IF(COUNT(F47)=0,"غير معدود",IF(G47=0,"مطابق",IF(G47&lt;0,"عجز","زيادة"))))</x:f>
      </x:c>
      <x:c r="L47" s="46" t="str">
        <x:f>IF(A47="","",IF(COUNT(F47)=0,"",IF(E47=0,IF(F47&lt;&gt;0,"مراجعة","ضمن الحد"),IF(ABS(G47/E47)&gt;='الإعدادات'!$B$10,"مراجعة","ضمن الحد"))))</x:f>
      </x:c>
      <x:c r="M47" s="58" t="str">
        <x:f>IF(COUNT(G47)=0,"",ABS(G47)*I47)</x:f>
      </x:c>
      <x:c r="N47" s="46" t="str">
        <x:f>IF(A47="","",IFERROR(INDEX('الأصناف'!$H$11:$H$110,MATCH(A47,'الأصناف'!$A$11:$A$110,0)),""))</x:f>
      </x:c>
    </x:row>
    <x:row r="48">
      <x:c r="A48" s="46" t="str">
        <x:f>IF('ورقة-الجرد'!B48="","",'ورقة-الجرد'!B48)</x:f>
      </x:c>
      <x:c r="B48" s="46" t="str">
        <x:f>IF(A48="","",'ورقة-الجرد'!C48)</x:f>
      </x:c>
      <x:c r="C48" s="46" t="str">
        <x:f>IF(A48="","",'ورقة-الجرد'!D48)</x:f>
      </x:c>
      <x:c r="D48" s="46" t="str">
        <x:f>IF(A48="","",'ورقة-الجرد'!E48)</x:f>
      </x:c>
      <x:c r="E48" s="58" t="str">
        <x:f>IF(A48="","",'ورقة-الجرد'!F48)</x:f>
      </x:c>
      <x:c r="F48" s="58" t="str">
        <x:f>IF(A48="","",IF(COUNT('ورقة-الجرد'!H48)=0,"",'ورقة-الجرد'!H48))</x:f>
      </x:c>
      <x:c r="G48" s="58" t="str">
        <x:f>IF(OR(A48="",COUNT(F48)=0),"",F48-E48)</x:f>
      </x:c>
      <x:c r="H48" s="73" t="str">
        <x:f>IF(COUNT(G48)=0,"",IF(E48=0,IF(F48=0,0,1),G48/E48))</x:f>
      </x:c>
      <x:c r="I48" s="58" t="str">
        <x:f>IF(A48="","",'ورقة-الجرد'!G48)</x:f>
      </x:c>
      <x:c r="J48" s="58" t="str">
        <x:f>IF(COUNT(G48)=0,"",G48*I48)</x:f>
      </x:c>
      <x:c r="K48" s="46" t="str">
        <x:f>IF(A48="","",IF(COUNT(F48)=0,"غير معدود",IF(G48=0,"مطابق",IF(G48&lt;0,"عجز","زيادة"))))</x:f>
      </x:c>
      <x:c r="L48" s="46" t="str">
        <x:f>IF(A48="","",IF(COUNT(F48)=0,"",IF(E48=0,IF(F48&lt;&gt;0,"مراجعة","ضمن الحد"),IF(ABS(G48/E48)&gt;='الإعدادات'!$B$10,"مراجعة","ضمن الحد"))))</x:f>
      </x:c>
      <x:c r="M48" s="58" t="str">
        <x:f>IF(COUNT(G48)=0,"",ABS(G48)*I48)</x:f>
      </x:c>
      <x:c r="N48" s="46" t="str">
        <x:f>IF(A48="","",IFERROR(INDEX('الأصناف'!$H$11:$H$110,MATCH(A48,'الأصناف'!$A$11:$A$110,0)),""))</x:f>
      </x:c>
    </x:row>
    <x:row r="49">
      <x:c r="A49" s="46" t="str">
        <x:f>IF('ورقة-الجرد'!B49="","",'ورقة-الجرد'!B49)</x:f>
      </x:c>
      <x:c r="B49" s="46" t="str">
        <x:f>IF(A49="","",'ورقة-الجرد'!C49)</x:f>
      </x:c>
      <x:c r="C49" s="46" t="str">
        <x:f>IF(A49="","",'ورقة-الجرد'!D49)</x:f>
      </x:c>
      <x:c r="D49" s="46" t="str">
        <x:f>IF(A49="","",'ورقة-الجرد'!E49)</x:f>
      </x:c>
      <x:c r="E49" s="58" t="str">
        <x:f>IF(A49="","",'ورقة-الجرد'!F49)</x:f>
      </x:c>
      <x:c r="F49" s="58" t="str">
        <x:f>IF(A49="","",IF(COUNT('ورقة-الجرد'!H49)=0,"",'ورقة-الجرد'!H49))</x:f>
      </x:c>
      <x:c r="G49" s="58" t="str">
        <x:f>IF(OR(A49="",COUNT(F49)=0),"",F49-E49)</x:f>
      </x:c>
      <x:c r="H49" s="73" t="str">
        <x:f>IF(COUNT(G49)=0,"",IF(E49=0,IF(F49=0,0,1),G49/E49))</x:f>
      </x:c>
      <x:c r="I49" s="58" t="str">
        <x:f>IF(A49="","",'ورقة-الجرد'!G49)</x:f>
      </x:c>
      <x:c r="J49" s="58" t="str">
        <x:f>IF(COUNT(G49)=0,"",G49*I49)</x:f>
      </x:c>
      <x:c r="K49" s="46" t="str">
        <x:f>IF(A49="","",IF(COUNT(F49)=0,"غير معدود",IF(G49=0,"مطابق",IF(G49&lt;0,"عجز","زيادة"))))</x:f>
      </x:c>
      <x:c r="L49" s="46" t="str">
        <x:f>IF(A49="","",IF(COUNT(F49)=0,"",IF(E49=0,IF(F49&lt;&gt;0,"مراجعة","ضمن الحد"),IF(ABS(G49/E49)&gt;='الإعدادات'!$B$10,"مراجعة","ضمن الحد"))))</x:f>
      </x:c>
      <x:c r="M49" s="58" t="str">
        <x:f>IF(COUNT(G49)=0,"",ABS(G49)*I49)</x:f>
      </x:c>
      <x:c r="N49" s="46" t="str">
        <x:f>IF(A49="","",IFERROR(INDEX('الأصناف'!$H$11:$H$110,MATCH(A49,'الأصناف'!$A$11:$A$110,0)),""))</x:f>
      </x:c>
    </x:row>
    <x:row r="50">
      <x:c r="A50" s="46" t="str">
        <x:f>IF('ورقة-الجرد'!B50="","",'ورقة-الجرد'!B50)</x:f>
      </x:c>
      <x:c r="B50" s="46" t="str">
        <x:f>IF(A50="","",'ورقة-الجرد'!C50)</x:f>
      </x:c>
      <x:c r="C50" s="46" t="str">
        <x:f>IF(A50="","",'ورقة-الجرد'!D50)</x:f>
      </x:c>
      <x:c r="D50" s="46" t="str">
        <x:f>IF(A50="","",'ورقة-الجرد'!E50)</x:f>
      </x:c>
      <x:c r="E50" s="58" t="str">
        <x:f>IF(A50="","",'ورقة-الجرد'!F50)</x:f>
      </x:c>
      <x:c r="F50" s="58" t="str">
        <x:f>IF(A50="","",IF(COUNT('ورقة-الجرد'!H50)=0,"",'ورقة-الجرد'!H50))</x:f>
      </x:c>
      <x:c r="G50" s="58" t="str">
        <x:f>IF(OR(A50="",COUNT(F50)=0),"",F50-E50)</x:f>
      </x:c>
      <x:c r="H50" s="73" t="str">
        <x:f>IF(COUNT(G50)=0,"",IF(E50=0,IF(F50=0,0,1),G50/E50))</x:f>
      </x:c>
      <x:c r="I50" s="58" t="str">
        <x:f>IF(A50="","",'ورقة-الجرد'!G50)</x:f>
      </x:c>
      <x:c r="J50" s="58" t="str">
        <x:f>IF(COUNT(G50)=0,"",G50*I50)</x:f>
      </x:c>
      <x:c r="K50" s="46" t="str">
        <x:f>IF(A50="","",IF(COUNT(F50)=0,"غير معدود",IF(G50=0,"مطابق",IF(G50&lt;0,"عجز","زيادة"))))</x:f>
      </x:c>
      <x:c r="L50" s="46" t="str">
        <x:f>IF(A50="","",IF(COUNT(F50)=0,"",IF(E50=0,IF(F50&lt;&gt;0,"مراجعة","ضمن الحد"),IF(ABS(G50/E50)&gt;='الإعدادات'!$B$10,"مراجعة","ضمن الحد"))))</x:f>
      </x:c>
      <x:c r="M50" s="58" t="str">
        <x:f>IF(COUNT(G50)=0,"",ABS(G50)*I50)</x:f>
      </x:c>
      <x:c r="N50" s="46" t="str">
        <x:f>IF(A50="","",IFERROR(INDEX('الأصناف'!$H$11:$H$110,MATCH(A50,'الأصناف'!$A$11:$A$110,0)),""))</x:f>
      </x:c>
    </x:row>
    <x:row r="51">
      <x:c r="A51" s="46" t="str">
        <x:f>IF('ورقة-الجرد'!B51="","",'ورقة-الجرد'!B51)</x:f>
      </x:c>
      <x:c r="B51" s="46" t="str">
        <x:f>IF(A51="","",'ورقة-الجرد'!C51)</x:f>
      </x:c>
      <x:c r="C51" s="46" t="str">
        <x:f>IF(A51="","",'ورقة-الجرد'!D51)</x:f>
      </x:c>
      <x:c r="D51" s="46" t="str">
        <x:f>IF(A51="","",'ورقة-الجرد'!E51)</x:f>
      </x:c>
      <x:c r="E51" s="58" t="str">
        <x:f>IF(A51="","",'ورقة-الجرد'!F51)</x:f>
      </x:c>
      <x:c r="F51" s="58" t="str">
        <x:f>IF(A51="","",IF(COUNT('ورقة-الجرد'!H51)=0,"",'ورقة-الجرد'!H51))</x:f>
      </x:c>
      <x:c r="G51" s="58" t="str">
        <x:f>IF(OR(A51="",COUNT(F51)=0),"",F51-E51)</x:f>
      </x:c>
      <x:c r="H51" s="73" t="str">
        <x:f>IF(COUNT(G51)=0,"",IF(E51=0,IF(F51=0,0,1),G51/E51))</x:f>
      </x:c>
      <x:c r="I51" s="58" t="str">
        <x:f>IF(A51="","",'ورقة-الجرد'!G51)</x:f>
      </x:c>
      <x:c r="J51" s="58" t="str">
        <x:f>IF(COUNT(G51)=0,"",G51*I51)</x:f>
      </x:c>
      <x:c r="K51" s="46" t="str">
        <x:f>IF(A51="","",IF(COUNT(F51)=0,"غير معدود",IF(G51=0,"مطابق",IF(G51&lt;0,"عجز","زيادة"))))</x:f>
      </x:c>
      <x:c r="L51" s="46" t="str">
        <x:f>IF(A51="","",IF(COUNT(F51)=0,"",IF(E51=0,IF(F51&lt;&gt;0,"مراجعة","ضمن الحد"),IF(ABS(G51/E51)&gt;='الإعدادات'!$B$10,"مراجعة","ضمن الحد"))))</x:f>
      </x:c>
      <x:c r="M51" s="58" t="str">
        <x:f>IF(COUNT(G51)=0,"",ABS(G51)*I51)</x:f>
      </x:c>
      <x:c r="N51" s="46" t="str">
        <x:f>IF(A51="","",IFERROR(INDEX('الأصناف'!$H$11:$H$110,MATCH(A51,'الأصناف'!$A$11:$A$110,0)),""))</x:f>
      </x:c>
    </x:row>
    <x:row r="52">
      <x:c r="A52" s="46" t="str">
        <x:f>IF('ورقة-الجرد'!B52="","",'ورقة-الجرد'!B52)</x:f>
      </x:c>
      <x:c r="B52" s="46" t="str">
        <x:f>IF(A52="","",'ورقة-الجرد'!C52)</x:f>
      </x:c>
      <x:c r="C52" s="46" t="str">
        <x:f>IF(A52="","",'ورقة-الجرد'!D52)</x:f>
      </x:c>
      <x:c r="D52" s="46" t="str">
        <x:f>IF(A52="","",'ورقة-الجرد'!E52)</x:f>
      </x:c>
      <x:c r="E52" s="58" t="str">
        <x:f>IF(A52="","",'ورقة-الجرد'!F52)</x:f>
      </x:c>
      <x:c r="F52" s="58" t="str">
        <x:f>IF(A52="","",IF(COUNT('ورقة-الجرد'!H52)=0,"",'ورقة-الجرد'!H52))</x:f>
      </x:c>
      <x:c r="G52" s="58" t="str">
        <x:f>IF(OR(A52="",COUNT(F52)=0),"",F52-E52)</x:f>
      </x:c>
      <x:c r="H52" s="73" t="str">
        <x:f>IF(COUNT(G52)=0,"",IF(E52=0,IF(F52=0,0,1),G52/E52))</x:f>
      </x:c>
      <x:c r="I52" s="58" t="str">
        <x:f>IF(A52="","",'ورقة-الجرد'!G52)</x:f>
      </x:c>
      <x:c r="J52" s="58" t="str">
        <x:f>IF(COUNT(G52)=0,"",G52*I52)</x:f>
      </x:c>
      <x:c r="K52" s="46" t="str">
        <x:f>IF(A52="","",IF(COUNT(F52)=0,"غير معدود",IF(G52=0,"مطابق",IF(G52&lt;0,"عجز","زيادة"))))</x:f>
      </x:c>
      <x:c r="L52" s="46" t="str">
        <x:f>IF(A52="","",IF(COUNT(F52)=0,"",IF(E52=0,IF(F52&lt;&gt;0,"مراجعة","ضمن الحد"),IF(ABS(G52/E52)&gt;='الإعدادات'!$B$10,"مراجعة","ضمن الحد"))))</x:f>
      </x:c>
      <x:c r="M52" s="58" t="str">
        <x:f>IF(COUNT(G52)=0,"",ABS(G52)*I52)</x:f>
      </x:c>
      <x:c r="N52" s="46" t="str">
        <x:f>IF(A52="","",IFERROR(INDEX('الأصناف'!$H$11:$H$110,MATCH(A52,'الأصناف'!$A$11:$A$110,0)),""))</x:f>
      </x:c>
    </x:row>
    <x:row r="53">
      <x:c r="A53" s="46" t="str">
        <x:f>IF('ورقة-الجرد'!B53="","",'ورقة-الجرد'!B53)</x:f>
      </x:c>
      <x:c r="B53" s="46" t="str">
        <x:f>IF(A53="","",'ورقة-الجرد'!C53)</x:f>
      </x:c>
      <x:c r="C53" s="46" t="str">
        <x:f>IF(A53="","",'ورقة-الجرد'!D53)</x:f>
      </x:c>
      <x:c r="D53" s="46" t="str">
        <x:f>IF(A53="","",'ورقة-الجرد'!E53)</x:f>
      </x:c>
      <x:c r="E53" s="58" t="str">
        <x:f>IF(A53="","",'ورقة-الجرد'!F53)</x:f>
      </x:c>
      <x:c r="F53" s="58" t="str">
        <x:f>IF(A53="","",IF(COUNT('ورقة-الجرد'!H53)=0,"",'ورقة-الجرد'!H53))</x:f>
      </x:c>
      <x:c r="G53" s="58" t="str">
        <x:f>IF(OR(A53="",COUNT(F53)=0),"",F53-E53)</x:f>
      </x:c>
      <x:c r="H53" s="73" t="str">
        <x:f>IF(COUNT(G53)=0,"",IF(E53=0,IF(F53=0,0,1),G53/E53))</x:f>
      </x:c>
      <x:c r="I53" s="58" t="str">
        <x:f>IF(A53="","",'ورقة-الجرد'!G53)</x:f>
      </x:c>
      <x:c r="J53" s="58" t="str">
        <x:f>IF(COUNT(G53)=0,"",G53*I53)</x:f>
      </x:c>
      <x:c r="K53" s="46" t="str">
        <x:f>IF(A53="","",IF(COUNT(F53)=0,"غير معدود",IF(G53=0,"مطابق",IF(G53&lt;0,"عجز","زيادة"))))</x:f>
      </x:c>
      <x:c r="L53" s="46" t="str">
        <x:f>IF(A53="","",IF(COUNT(F53)=0,"",IF(E53=0,IF(F53&lt;&gt;0,"مراجعة","ضمن الحد"),IF(ABS(G53/E53)&gt;='الإعدادات'!$B$10,"مراجعة","ضمن الحد"))))</x:f>
      </x:c>
      <x:c r="M53" s="58" t="str">
        <x:f>IF(COUNT(G53)=0,"",ABS(G53)*I53)</x:f>
      </x:c>
      <x:c r="N53" s="46" t="str">
        <x:f>IF(A53="","",IFERROR(INDEX('الأصناف'!$H$11:$H$110,MATCH(A53,'الأصناف'!$A$11:$A$110,0)),""))</x:f>
      </x:c>
    </x:row>
    <x:row r="54">
      <x:c r="A54" s="46" t="str">
        <x:f>IF('ورقة-الجرد'!B54="","",'ورقة-الجرد'!B54)</x:f>
      </x:c>
      <x:c r="B54" s="46" t="str">
        <x:f>IF(A54="","",'ورقة-الجرد'!C54)</x:f>
      </x:c>
      <x:c r="C54" s="46" t="str">
        <x:f>IF(A54="","",'ورقة-الجرد'!D54)</x:f>
      </x:c>
      <x:c r="D54" s="46" t="str">
        <x:f>IF(A54="","",'ورقة-الجرد'!E54)</x:f>
      </x:c>
      <x:c r="E54" s="58" t="str">
        <x:f>IF(A54="","",'ورقة-الجرد'!F54)</x:f>
      </x:c>
      <x:c r="F54" s="58" t="str">
        <x:f>IF(A54="","",IF(COUNT('ورقة-الجرد'!H54)=0,"",'ورقة-الجرد'!H54))</x:f>
      </x:c>
      <x:c r="G54" s="58" t="str">
        <x:f>IF(OR(A54="",COUNT(F54)=0),"",F54-E54)</x:f>
      </x:c>
      <x:c r="H54" s="73" t="str">
        <x:f>IF(COUNT(G54)=0,"",IF(E54=0,IF(F54=0,0,1),G54/E54))</x:f>
      </x:c>
      <x:c r="I54" s="58" t="str">
        <x:f>IF(A54="","",'ورقة-الجرد'!G54)</x:f>
      </x:c>
      <x:c r="J54" s="58" t="str">
        <x:f>IF(COUNT(G54)=0,"",G54*I54)</x:f>
      </x:c>
      <x:c r="K54" s="46" t="str">
        <x:f>IF(A54="","",IF(COUNT(F54)=0,"غير معدود",IF(G54=0,"مطابق",IF(G54&lt;0,"عجز","زيادة"))))</x:f>
      </x:c>
      <x:c r="L54" s="46" t="str">
        <x:f>IF(A54="","",IF(COUNT(F54)=0,"",IF(E54=0,IF(F54&lt;&gt;0,"مراجعة","ضمن الحد"),IF(ABS(G54/E54)&gt;='الإعدادات'!$B$10,"مراجعة","ضمن الحد"))))</x:f>
      </x:c>
      <x:c r="M54" s="58" t="str">
        <x:f>IF(COUNT(G54)=0,"",ABS(G54)*I54)</x:f>
      </x:c>
      <x:c r="N54" s="46" t="str">
        <x:f>IF(A54="","",IFERROR(INDEX('الأصناف'!$H$11:$H$110,MATCH(A54,'الأصناف'!$A$11:$A$110,0)),""))</x:f>
      </x:c>
    </x:row>
    <x:row r="55">
      <x:c r="A55" s="46" t="str">
        <x:f>IF('ورقة-الجرد'!B55="","",'ورقة-الجرد'!B55)</x:f>
      </x:c>
      <x:c r="B55" s="46" t="str">
        <x:f>IF(A55="","",'ورقة-الجرد'!C55)</x:f>
      </x:c>
      <x:c r="C55" s="46" t="str">
        <x:f>IF(A55="","",'ورقة-الجرد'!D55)</x:f>
      </x:c>
      <x:c r="D55" s="46" t="str">
        <x:f>IF(A55="","",'ورقة-الجرد'!E55)</x:f>
      </x:c>
      <x:c r="E55" s="58" t="str">
        <x:f>IF(A55="","",'ورقة-الجرد'!F55)</x:f>
      </x:c>
      <x:c r="F55" s="58" t="str">
        <x:f>IF(A55="","",IF(COUNT('ورقة-الجرد'!H55)=0,"",'ورقة-الجرد'!H55))</x:f>
      </x:c>
      <x:c r="G55" s="58" t="str">
        <x:f>IF(OR(A55="",COUNT(F55)=0),"",F55-E55)</x:f>
      </x:c>
      <x:c r="H55" s="73" t="str">
        <x:f>IF(COUNT(G55)=0,"",IF(E55=0,IF(F55=0,0,1),G55/E55))</x:f>
      </x:c>
      <x:c r="I55" s="58" t="str">
        <x:f>IF(A55="","",'ورقة-الجرد'!G55)</x:f>
      </x:c>
      <x:c r="J55" s="58" t="str">
        <x:f>IF(COUNT(G55)=0,"",G55*I55)</x:f>
      </x:c>
      <x:c r="K55" s="46" t="str">
        <x:f>IF(A55="","",IF(COUNT(F55)=0,"غير معدود",IF(G55=0,"مطابق",IF(G55&lt;0,"عجز","زيادة"))))</x:f>
      </x:c>
      <x:c r="L55" s="46" t="str">
        <x:f>IF(A55="","",IF(COUNT(F55)=0,"",IF(E55=0,IF(F55&lt;&gt;0,"مراجعة","ضمن الحد"),IF(ABS(G55/E55)&gt;='الإعدادات'!$B$10,"مراجعة","ضمن الحد"))))</x:f>
      </x:c>
      <x:c r="M55" s="58" t="str">
        <x:f>IF(COUNT(G55)=0,"",ABS(G55)*I55)</x:f>
      </x:c>
      <x:c r="N55" s="46" t="str">
        <x:f>IF(A55="","",IFERROR(INDEX('الأصناف'!$H$11:$H$110,MATCH(A55,'الأصناف'!$A$11:$A$110,0)),""))</x:f>
      </x:c>
    </x:row>
    <x:row r="56">
      <x:c r="A56" s="46" t="str">
        <x:f>IF('ورقة-الجرد'!B56="","",'ورقة-الجرد'!B56)</x:f>
      </x:c>
      <x:c r="B56" s="46" t="str">
        <x:f>IF(A56="","",'ورقة-الجرد'!C56)</x:f>
      </x:c>
      <x:c r="C56" s="46" t="str">
        <x:f>IF(A56="","",'ورقة-الجرد'!D56)</x:f>
      </x:c>
      <x:c r="D56" s="46" t="str">
        <x:f>IF(A56="","",'ورقة-الجرد'!E56)</x:f>
      </x:c>
      <x:c r="E56" s="58" t="str">
        <x:f>IF(A56="","",'ورقة-الجرد'!F56)</x:f>
      </x:c>
      <x:c r="F56" s="58" t="str">
        <x:f>IF(A56="","",IF(COUNT('ورقة-الجرد'!H56)=0,"",'ورقة-الجرد'!H56))</x:f>
      </x:c>
      <x:c r="G56" s="58" t="str">
        <x:f>IF(OR(A56="",COUNT(F56)=0),"",F56-E56)</x:f>
      </x:c>
      <x:c r="H56" s="73" t="str">
        <x:f>IF(COUNT(G56)=0,"",IF(E56=0,IF(F56=0,0,1),G56/E56))</x:f>
      </x:c>
      <x:c r="I56" s="58" t="str">
        <x:f>IF(A56="","",'ورقة-الجرد'!G56)</x:f>
      </x:c>
      <x:c r="J56" s="58" t="str">
        <x:f>IF(COUNT(G56)=0,"",G56*I56)</x:f>
      </x:c>
      <x:c r="K56" s="46" t="str">
        <x:f>IF(A56="","",IF(COUNT(F56)=0,"غير معدود",IF(G56=0,"مطابق",IF(G56&lt;0,"عجز","زيادة"))))</x:f>
      </x:c>
      <x:c r="L56" s="46" t="str">
        <x:f>IF(A56="","",IF(COUNT(F56)=0,"",IF(E56=0,IF(F56&lt;&gt;0,"مراجعة","ضمن الحد"),IF(ABS(G56/E56)&gt;='الإعدادات'!$B$10,"مراجعة","ضمن الحد"))))</x:f>
      </x:c>
      <x:c r="M56" s="58" t="str">
        <x:f>IF(COUNT(G56)=0,"",ABS(G56)*I56)</x:f>
      </x:c>
      <x:c r="N56" s="46" t="str">
        <x:f>IF(A56="","",IFERROR(INDEX('الأصناف'!$H$11:$H$110,MATCH(A56,'الأصناف'!$A$11:$A$110,0)),""))</x:f>
      </x:c>
    </x:row>
    <x:row r="57">
      <x:c r="A57" s="46" t="str">
        <x:f>IF('ورقة-الجرد'!B57="","",'ورقة-الجرد'!B57)</x:f>
      </x:c>
      <x:c r="B57" s="46" t="str">
        <x:f>IF(A57="","",'ورقة-الجرد'!C57)</x:f>
      </x:c>
      <x:c r="C57" s="46" t="str">
        <x:f>IF(A57="","",'ورقة-الجرد'!D57)</x:f>
      </x:c>
      <x:c r="D57" s="46" t="str">
        <x:f>IF(A57="","",'ورقة-الجرد'!E57)</x:f>
      </x:c>
      <x:c r="E57" s="58" t="str">
        <x:f>IF(A57="","",'ورقة-الجرد'!F57)</x:f>
      </x:c>
      <x:c r="F57" s="58" t="str">
        <x:f>IF(A57="","",IF(COUNT('ورقة-الجرد'!H57)=0,"",'ورقة-الجرد'!H57))</x:f>
      </x:c>
      <x:c r="G57" s="58" t="str">
        <x:f>IF(OR(A57="",COUNT(F57)=0),"",F57-E57)</x:f>
      </x:c>
      <x:c r="H57" s="73" t="str">
        <x:f>IF(COUNT(G57)=0,"",IF(E57=0,IF(F57=0,0,1),G57/E57))</x:f>
      </x:c>
      <x:c r="I57" s="58" t="str">
        <x:f>IF(A57="","",'ورقة-الجرد'!G57)</x:f>
      </x:c>
      <x:c r="J57" s="58" t="str">
        <x:f>IF(COUNT(G57)=0,"",G57*I57)</x:f>
      </x:c>
      <x:c r="K57" s="46" t="str">
        <x:f>IF(A57="","",IF(COUNT(F57)=0,"غير معدود",IF(G57=0,"مطابق",IF(G57&lt;0,"عجز","زيادة"))))</x:f>
      </x:c>
      <x:c r="L57" s="46" t="str">
        <x:f>IF(A57="","",IF(COUNT(F57)=0,"",IF(E57=0,IF(F57&lt;&gt;0,"مراجعة","ضمن الحد"),IF(ABS(G57/E57)&gt;='الإعدادات'!$B$10,"مراجعة","ضمن الحد"))))</x:f>
      </x:c>
      <x:c r="M57" s="58" t="str">
        <x:f>IF(COUNT(G57)=0,"",ABS(G57)*I57)</x:f>
      </x:c>
      <x:c r="N57" s="46" t="str">
        <x:f>IF(A57="","",IFERROR(INDEX('الأصناف'!$H$11:$H$110,MATCH(A57,'الأصناف'!$A$11:$A$110,0)),""))</x:f>
      </x:c>
    </x:row>
    <x:row r="58">
      <x:c r="A58" s="46" t="str">
        <x:f>IF('ورقة-الجرد'!B58="","",'ورقة-الجرد'!B58)</x:f>
      </x:c>
      <x:c r="B58" s="46" t="str">
        <x:f>IF(A58="","",'ورقة-الجرد'!C58)</x:f>
      </x:c>
      <x:c r="C58" s="46" t="str">
        <x:f>IF(A58="","",'ورقة-الجرد'!D58)</x:f>
      </x:c>
      <x:c r="D58" s="46" t="str">
        <x:f>IF(A58="","",'ورقة-الجرد'!E58)</x:f>
      </x:c>
      <x:c r="E58" s="58" t="str">
        <x:f>IF(A58="","",'ورقة-الجرد'!F58)</x:f>
      </x:c>
      <x:c r="F58" s="58" t="str">
        <x:f>IF(A58="","",IF(COUNT('ورقة-الجرد'!H58)=0,"",'ورقة-الجرد'!H58))</x:f>
      </x:c>
      <x:c r="G58" s="58" t="str">
        <x:f>IF(OR(A58="",COUNT(F58)=0),"",F58-E58)</x:f>
      </x:c>
      <x:c r="H58" s="73" t="str">
        <x:f>IF(COUNT(G58)=0,"",IF(E58=0,IF(F58=0,0,1),G58/E58))</x:f>
      </x:c>
      <x:c r="I58" s="58" t="str">
        <x:f>IF(A58="","",'ورقة-الجرد'!G58)</x:f>
      </x:c>
      <x:c r="J58" s="58" t="str">
        <x:f>IF(COUNT(G58)=0,"",G58*I58)</x:f>
      </x:c>
      <x:c r="K58" s="46" t="str">
        <x:f>IF(A58="","",IF(COUNT(F58)=0,"غير معدود",IF(G58=0,"مطابق",IF(G58&lt;0,"عجز","زيادة"))))</x:f>
      </x:c>
      <x:c r="L58" s="46" t="str">
        <x:f>IF(A58="","",IF(COUNT(F58)=0,"",IF(E58=0,IF(F58&lt;&gt;0,"مراجعة","ضمن الحد"),IF(ABS(G58/E58)&gt;='الإعدادات'!$B$10,"مراجعة","ضمن الحد"))))</x:f>
      </x:c>
      <x:c r="M58" s="58" t="str">
        <x:f>IF(COUNT(G58)=0,"",ABS(G58)*I58)</x:f>
      </x:c>
      <x:c r="N58" s="46" t="str">
        <x:f>IF(A58="","",IFERROR(INDEX('الأصناف'!$H$11:$H$110,MATCH(A58,'الأصناف'!$A$11:$A$110,0)),""))</x:f>
      </x:c>
    </x:row>
    <x:row r="59">
      <x:c r="A59" s="46" t="str">
        <x:f>IF('ورقة-الجرد'!B59="","",'ورقة-الجرد'!B59)</x:f>
      </x:c>
      <x:c r="B59" s="46" t="str">
        <x:f>IF(A59="","",'ورقة-الجرد'!C59)</x:f>
      </x:c>
      <x:c r="C59" s="46" t="str">
        <x:f>IF(A59="","",'ورقة-الجرد'!D59)</x:f>
      </x:c>
      <x:c r="D59" s="46" t="str">
        <x:f>IF(A59="","",'ورقة-الجرد'!E59)</x:f>
      </x:c>
      <x:c r="E59" s="58" t="str">
        <x:f>IF(A59="","",'ورقة-الجرد'!F59)</x:f>
      </x:c>
      <x:c r="F59" s="58" t="str">
        <x:f>IF(A59="","",IF(COUNT('ورقة-الجرد'!H59)=0,"",'ورقة-الجرد'!H59))</x:f>
      </x:c>
      <x:c r="G59" s="58" t="str">
        <x:f>IF(OR(A59="",COUNT(F59)=0),"",F59-E59)</x:f>
      </x:c>
      <x:c r="H59" s="73" t="str">
        <x:f>IF(COUNT(G59)=0,"",IF(E59=0,IF(F59=0,0,1),G59/E59))</x:f>
      </x:c>
      <x:c r="I59" s="58" t="str">
        <x:f>IF(A59="","",'ورقة-الجرد'!G59)</x:f>
      </x:c>
      <x:c r="J59" s="58" t="str">
        <x:f>IF(COUNT(G59)=0,"",G59*I59)</x:f>
      </x:c>
      <x:c r="K59" s="46" t="str">
        <x:f>IF(A59="","",IF(COUNT(F59)=0,"غير معدود",IF(G59=0,"مطابق",IF(G59&lt;0,"عجز","زيادة"))))</x:f>
      </x:c>
      <x:c r="L59" s="46" t="str">
        <x:f>IF(A59="","",IF(COUNT(F59)=0,"",IF(E59=0,IF(F59&lt;&gt;0,"مراجعة","ضمن الحد"),IF(ABS(G59/E59)&gt;='الإعدادات'!$B$10,"مراجعة","ضمن الحد"))))</x:f>
      </x:c>
      <x:c r="M59" s="58" t="str">
        <x:f>IF(COUNT(G59)=0,"",ABS(G59)*I59)</x:f>
      </x:c>
      <x:c r="N59" s="46" t="str">
        <x:f>IF(A59="","",IFERROR(INDEX('الأصناف'!$H$11:$H$110,MATCH(A59,'الأصناف'!$A$11:$A$110,0)),""))</x:f>
      </x:c>
    </x:row>
    <x:row r="60">
      <x:c r="A60" s="46" t="str">
        <x:f>IF('ورقة-الجرد'!B60="","",'ورقة-الجرد'!B60)</x:f>
      </x:c>
      <x:c r="B60" s="46" t="str">
        <x:f>IF(A60="","",'ورقة-الجرد'!C60)</x:f>
      </x:c>
      <x:c r="C60" s="46" t="str">
        <x:f>IF(A60="","",'ورقة-الجرد'!D60)</x:f>
      </x:c>
      <x:c r="D60" s="46" t="str">
        <x:f>IF(A60="","",'ورقة-الجرد'!E60)</x:f>
      </x:c>
      <x:c r="E60" s="58" t="str">
        <x:f>IF(A60="","",'ورقة-الجرد'!F60)</x:f>
      </x:c>
      <x:c r="F60" s="58" t="str">
        <x:f>IF(A60="","",IF(COUNT('ورقة-الجرد'!H60)=0,"",'ورقة-الجرد'!H60))</x:f>
      </x:c>
      <x:c r="G60" s="58" t="str">
        <x:f>IF(OR(A60="",COUNT(F60)=0),"",F60-E60)</x:f>
      </x:c>
      <x:c r="H60" s="73" t="str">
        <x:f>IF(COUNT(G60)=0,"",IF(E60=0,IF(F60=0,0,1),G60/E60))</x:f>
      </x:c>
      <x:c r="I60" s="58" t="str">
        <x:f>IF(A60="","",'ورقة-الجرد'!G60)</x:f>
      </x:c>
      <x:c r="J60" s="58" t="str">
        <x:f>IF(COUNT(G60)=0,"",G60*I60)</x:f>
      </x:c>
      <x:c r="K60" s="46" t="str">
        <x:f>IF(A60="","",IF(COUNT(F60)=0,"غير معدود",IF(G60=0,"مطابق",IF(G60&lt;0,"عجز","زيادة"))))</x:f>
      </x:c>
      <x:c r="L60" s="46" t="str">
        <x:f>IF(A60="","",IF(COUNT(F60)=0,"",IF(E60=0,IF(F60&lt;&gt;0,"مراجعة","ضمن الحد"),IF(ABS(G60/E60)&gt;='الإعدادات'!$B$10,"مراجعة","ضمن الحد"))))</x:f>
      </x:c>
      <x:c r="M60" s="58" t="str">
        <x:f>IF(COUNT(G60)=0,"",ABS(G60)*I60)</x:f>
      </x:c>
      <x:c r="N60" s="46" t="str">
        <x:f>IF(A60="","",IFERROR(INDEX('الأصناف'!$H$11:$H$110,MATCH(A60,'الأصناف'!$A$11:$A$110,0)),""))</x:f>
      </x:c>
    </x:row>
    <x:row r="61">
      <x:c r="A61" s="46" t="str">
        <x:f>IF('ورقة-الجرد'!B61="","",'ورقة-الجرد'!B61)</x:f>
      </x:c>
      <x:c r="B61" s="46" t="str">
        <x:f>IF(A61="","",'ورقة-الجرد'!C61)</x:f>
      </x:c>
      <x:c r="C61" s="46" t="str">
        <x:f>IF(A61="","",'ورقة-الجرد'!D61)</x:f>
      </x:c>
      <x:c r="D61" s="46" t="str">
        <x:f>IF(A61="","",'ورقة-الجرد'!E61)</x:f>
      </x:c>
      <x:c r="E61" s="58" t="str">
        <x:f>IF(A61="","",'ورقة-الجرد'!F61)</x:f>
      </x:c>
      <x:c r="F61" s="58" t="str">
        <x:f>IF(A61="","",IF(COUNT('ورقة-الجرد'!H61)=0,"",'ورقة-الجرد'!H61))</x:f>
      </x:c>
      <x:c r="G61" s="58" t="str">
        <x:f>IF(OR(A61="",COUNT(F61)=0),"",F61-E61)</x:f>
      </x:c>
      <x:c r="H61" s="73" t="str">
        <x:f>IF(COUNT(G61)=0,"",IF(E61=0,IF(F61=0,0,1),G61/E61))</x:f>
      </x:c>
      <x:c r="I61" s="58" t="str">
        <x:f>IF(A61="","",'ورقة-الجرد'!G61)</x:f>
      </x:c>
      <x:c r="J61" s="58" t="str">
        <x:f>IF(COUNT(G61)=0,"",G61*I61)</x:f>
      </x:c>
      <x:c r="K61" s="46" t="str">
        <x:f>IF(A61="","",IF(COUNT(F61)=0,"غير معدود",IF(G61=0,"مطابق",IF(G61&lt;0,"عجز","زيادة"))))</x:f>
      </x:c>
      <x:c r="L61" s="46" t="str">
        <x:f>IF(A61="","",IF(COUNT(F61)=0,"",IF(E61=0,IF(F61&lt;&gt;0,"مراجعة","ضمن الحد"),IF(ABS(G61/E61)&gt;='الإعدادات'!$B$10,"مراجعة","ضمن الحد"))))</x:f>
      </x:c>
      <x:c r="M61" s="58" t="str">
        <x:f>IF(COUNT(G61)=0,"",ABS(G61)*I61)</x:f>
      </x:c>
      <x:c r="N61" s="46" t="str">
        <x:f>IF(A61="","",IFERROR(INDEX('الأصناف'!$H$11:$H$110,MATCH(A61,'الأصناف'!$A$11:$A$110,0)),""))</x:f>
      </x:c>
    </x:row>
    <x:row r="62">
      <x:c r="A62" s="46" t="str">
        <x:f>IF('ورقة-الجرد'!B62="","",'ورقة-الجرد'!B62)</x:f>
      </x:c>
      <x:c r="B62" s="46" t="str">
        <x:f>IF(A62="","",'ورقة-الجرد'!C62)</x:f>
      </x:c>
      <x:c r="C62" s="46" t="str">
        <x:f>IF(A62="","",'ورقة-الجرد'!D62)</x:f>
      </x:c>
      <x:c r="D62" s="46" t="str">
        <x:f>IF(A62="","",'ورقة-الجرد'!E62)</x:f>
      </x:c>
      <x:c r="E62" s="58" t="str">
        <x:f>IF(A62="","",'ورقة-الجرد'!F62)</x:f>
      </x:c>
      <x:c r="F62" s="58" t="str">
        <x:f>IF(A62="","",IF(COUNT('ورقة-الجرد'!H62)=0,"",'ورقة-الجرد'!H62))</x:f>
      </x:c>
      <x:c r="G62" s="58" t="str">
        <x:f>IF(OR(A62="",COUNT(F62)=0),"",F62-E62)</x:f>
      </x:c>
      <x:c r="H62" s="73" t="str">
        <x:f>IF(COUNT(G62)=0,"",IF(E62=0,IF(F62=0,0,1),G62/E62))</x:f>
      </x:c>
      <x:c r="I62" s="58" t="str">
        <x:f>IF(A62="","",'ورقة-الجرد'!G62)</x:f>
      </x:c>
      <x:c r="J62" s="58" t="str">
        <x:f>IF(COUNT(G62)=0,"",G62*I62)</x:f>
      </x:c>
      <x:c r="K62" s="46" t="str">
        <x:f>IF(A62="","",IF(COUNT(F62)=0,"غير معدود",IF(G62=0,"مطابق",IF(G62&lt;0,"عجز","زيادة"))))</x:f>
      </x:c>
      <x:c r="L62" s="46" t="str">
        <x:f>IF(A62="","",IF(COUNT(F62)=0,"",IF(E62=0,IF(F62&lt;&gt;0,"مراجعة","ضمن الحد"),IF(ABS(G62/E62)&gt;='الإعدادات'!$B$10,"مراجعة","ضمن الحد"))))</x:f>
      </x:c>
      <x:c r="M62" s="58" t="str">
        <x:f>IF(COUNT(G62)=0,"",ABS(G62)*I62)</x:f>
      </x:c>
      <x:c r="N62" s="46" t="str">
        <x:f>IF(A62="","",IFERROR(INDEX('الأصناف'!$H$11:$H$110,MATCH(A62,'الأصناف'!$A$11:$A$110,0)),""))</x:f>
      </x:c>
    </x:row>
    <x:row r="63">
      <x:c r="A63" s="46" t="str">
        <x:f>IF('ورقة-الجرد'!B63="","",'ورقة-الجرد'!B63)</x:f>
      </x:c>
      <x:c r="B63" s="46" t="str">
        <x:f>IF(A63="","",'ورقة-الجرد'!C63)</x:f>
      </x:c>
      <x:c r="C63" s="46" t="str">
        <x:f>IF(A63="","",'ورقة-الجرد'!D63)</x:f>
      </x:c>
      <x:c r="D63" s="46" t="str">
        <x:f>IF(A63="","",'ورقة-الجرد'!E63)</x:f>
      </x:c>
      <x:c r="E63" s="58" t="str">
        <x:f>IF(A63="","",'ورقة-الجرد'!F63)</x:f>
      </x:c>
      <x:c r="F63" s="58" t="str">
        <x:f>IF(A63="","",IF(COUNT('ورقة-الجرد'!H63)=0,"",'ورقة-الجرد'!H63))</x:f>
      </x:c>
      <x:c r="G63" s="58" t="str">
        <x:f>IF(OR(A63="",COUNT(F63)=0),"",F63-E63)</x:f>
      </x:c>
      <x:c r="H63" s="73" t="str">
        <x:f>IF(COUNT(G63)=0,"",IF(E63=0,IF(F63=0,0,1),G63/E63))</x:f>
      </x:c>
      <x:c r="I63" s="58" t="str">
        <x:f>IF(A63="","",'ورقة-الجرد'!G63)</x:f>
      </x:c>
      <x:c r="J63" s="58" t="str">
        <x:f>IF(COUNT(G63)=0,"",G63*I63)</x:f>
      </x:c>
      <x:c r="K63" s="46" t="str">
        <x:f>IF(A63="","",IF(COUNT(F63)=0,"غير معدود",IF(G63=0,"مطابق",IF(G63&lt;0,"عجز","زيادة"))))</x:f>
      </x:c>
      <x:c r="L63" s="46" t="str">
        <x:f>IF(A63="","",IF(COUNT(F63)=0,"",IF(E63=0,IF(F63&lt;&gt;0,"مراجعة","ضمن الحد"),IF(ABS(G63/E63)&gt;='الإعدادات'!$B$10,"مراجعة","ضمن الحد"))))</x:f>
      </x:c>
      <x:c r="M63" s="58" t="str">
        <x:f>IF(COUNT(G63)=0,"",ABS(G63)*I63)</x:f>
      </x:c>
      <x:c r="N63" s="46" t="str">
        <x:f>IF(A63="","",IFERROR(INDEX('الأصناف'!$H$11:$H$110,MATCH(A63,'الأصناف'!$A$11:$A$110,0)),""))</x:f>
      </x:c>
    </x:row>
    <x:row r="64">
      <x:c r="A64" s="46" t="str">
        <x:f>IF('ورقة-الجرد'!B64="","",'ورقة-الجرد'!B64)</x:f>
      </x:c>
      <x:c r="B64" s="46" t="str">
        <x:f>IF(A64="","",'ورقة-الجرد'!C64)</x:f>
      </x:c>
      <x:c r="C64" s="46" t="str">
        <x:f>IF(A64="","",'ورقة-الجرد'!D64)</x:f>
      </x:c>
      <x:c r="D64" s="46" t="str">
        <x:f>IF(A64="","",'ورقة-الجرد'!E64)</x:f>
      </x:c>
      <x:c r="E64" s="58" t="str">
        <x:f>IF(A64="","",'ورقة-الجرد'!F64)</x:f>
      </x:c>
      <x:c r="F64" s="58" t="str">
        <x:f>IF(A64="","",IF(COUNT('ورقة-الجرد'!H64)=0,"",'ورقة-الجرد'!H64))</x:f>
      </x:c>
      <x:c r="G64" s="58" t="str">
        <x:f>IF(OR(A64="",COUNT(F64)=0),"",F64-E64)</x:f>
      </x:c>
      <x:c r="H64" s="73" t="str">
        <x:f>IF(COUNT(G64)=0,"",IF(E64=0,IF(F64=0,0,1),G64/E64))</x:f>
      </x:c>
      <x:c r="I64" s="58" t="str">
        <x:f>IF(A64="","",'ورقة-الجرد'!G64)</x:f>
      </x:c>
      <x:c r="J64" s="58" t="str">
        <x:f>IF(COUNT(G64)=0,"",G64*I64)</x:f>
      </x:c>
      <x:c r="K64" s="46" t="str">
        <x:f>IF(A64="","",IF(COUNT(F64)=0,"غير معدود",IF(G64=0,"مطابق",IF(G64&lt;0,"عجز","زيادة"))))</x:f>
      </x:c>
      <x:c r="L64" s="46" t="str">
        <x:f>IF(A64="","",IF(COUNT(F64)=0,"",IF(E64=0,IF(F64&lt;&gt;0,"مراجعة","ضمن الحد"),IF(ABS(G64/E64)&gt;='الإعدادات'!$B$10,"مراجعة","ضمن الحد"))))</x:f>
      </x:c>
      <x:c r="M64" s="58" t="str">
        <x:f>IF(COUNT(G64)=0,"",ABS(G64)*I64)</x:f>
      </x:c>
      <x:c r="N64" s="46" t="str">
        <x:f>IF(A64="","",IFERROR(INDEX('الأصناف'!$H$11:$H$110,MATCH(A64,'الأصناف'!$A$11:$A$110,0)),""))</x:f>
      </x:c>
    </x:row>
    <x:row r="65">
      <x:c r="A65" s="46" t="str">
        <x:f>IF('ورقة-الجرد'!B65="","",'ورقة-الجرد'!B65)</x:f>
      </x:c>
      <x:c r="B65" s="46" t="str">
        <x:f>IF(A65="","",'ورقة-الجرد'!C65)</x:f>
      </x:c>
      <x:c r="C65" s="46" t="str">
        <x:f>IF(A65="","",'ورقة-الجرد'!D65)</x:f>
      </x:c>
      <x:c r="D65" s="46" t="str">
        <x:f>IF(A65="","",'ورقة-الجرد'!E65)</x:f>
      </x:c>
      <x:c r="E65" s="58" t="str">
        <x:f>IF(A65="","",'ورقة-الجرد'!F65)</x:f>
      </x:c>
      <x:c r="F65" s="58" t="str">
        <x:f>IF(A65="","",IF(COUNT('ورقة-الجرد'!H65)=0,"",'ورقة-الجرد'!H65))</x:f>
      </x:c>
      <x:c r="G65" s="58" t="str">
        <x:f>IF(OR(A65="",COUNT(F65)=0),"",F65-E65)</x:f>
      </x:c>
      <x:c r="H65" s="73" t="str">
        <x:f>IF(COUNT(G65)=0,"",IF(E65=0,IF(F65=0,0,1),G65/E65))</x:f>
      </x:c>
      <x:c r="I65" s="58" t="str">
        <x:f>IF(A65="","",'ورقة-الجرد'!G65)</x:f>
      </x:c>
      <x:c r="J65" s="58" t="str">
        <x:f>IF(COUNT(G65)=0,"",G65*I65)</x:f>
      </x:c>
      <x:c r="K65" s="46" t="str">
        <x:f>IF(A65="","",IF(COUNT(F65)=0,"غير معدود",IF(G65=0,"مطابق",IF(G65&lt;0,"عجز","زيادة"))))</x:f>
      </x:c>
      <x:c r="L65" s="46" t="str">
        <x:f>IF(A65="","",IF(COUNT(F65)=0,"",IF(E65=0,IF(F65&lt;&gt;0,"مراجعة","ضمن الحد"),IF(ABS(G65/E65)&gt;='الإعدادات'!$B$10,"مراجعة","ضمن الحد"))))</x:f>
      </x:c>
      <x:c r="M65" s="58" t="str">
        <x:f>IF(COUNT(G65)=0,"",ABS(G65)*I65)</x:f>
      </x:c>
      <x:c r="N65" s="46" t="str">
        <x:f>IF(A65="","",IFERROR(INDEX('الأصناف'!$H$11:$H$110,MATCH(A65,'الأصناف'!$A$11:$A$110,0)),""))</x:f>
      </x:c>
    </x:row>
    <x:row r="66">
      <x:c r="A66" s="46" t="str">
        <x:f>IF('ورقة-الجرد'!B66="","",'ورقة-الجرد'!B66)</x:f>
      </x:c>
      <x:c r="B66" s="46" t="str">
        <x:f>IF(A66="","",'ورقة-الجرد'!C66)</x:f>
      </x:c>
      <x:c r="C66" s="46" t="str">
        <x:f>IF(A66="","",'ورقة-الجرد'!D66)</x:f>
      </x:c>
      <x:c r="D66" s="46" t="str">
        <x:f>IF(A66="","",'ورقة-الجرد'!E66)</x:f>
      </x:c>
      <x:c r="E66" s="58" t="str">
        <x:f>IF(A66="","",'ورقة-الجرد'!F66)</x:f>
      </x:c>
      <x:c r="F66" s="58" t="str">
        <x:f>IF(A66="","",IF(COUNT('ورقة-الجرد'!H66)=0,"",'ورقة-الجرد'!H66))</x:f>
      </x:c>
      <x:c r="G66" s="58" t="str">
        <x:f>IF(OR(A66="",COUNT(F66)=0),"",F66-E66)</x:f>
      </x:c>
      <x:c r="H66" s="73" t="str">
        <x:f>IF(COUNT(G66)=0,"",IF(E66=0,IF(F66=0,0,1),G66/E66))</x:f>
      </x:c>
      <x:c r="I66" s="58" t="str">
        <x:f>IF(A66="","",'ورقة-الجرد'!G66)</x:f>
      </x:c>
      <x:c r="J66" s="58" t="str">
        <x:f>IF(COUNT(G66)=0,"",G66*I66)</x:f>
      </x:c>
      <x:c r="K66" s="46" t="str">
        <x:f>IF(A66="","",IF(COUNT(F66)=0,"غير معدود",IF(G66=0,"مطابق",IF(G66&lt;0,"عجز","زيادة"))))</x:f>
      </x:c>
      <x:c r="L66" s="46" t="str">
        <x:f>IF(A66="","",IF(COUNT(F66)=0,"",IF(E66=0,IF(F66&lt;&gt;0,"مراجعة","ضمن الحد"),IF(ABS(G66/E66)&gt;='الإعدادات'!$B$10,"مراجعة","ضمن الحد"))))</x:f>
      </x:c>
      <x:c r="M66" s="58" t="str">
        <x:f>IF(COUNT(G66)=0,"",ABS(G66)*I66)</x:f>
      </x:c>
      <x:c r="N66" s="46" t="str">
        <x:f>IF(A66="","",IFERROR(INDEX('الأصناف'!$H$11:$H$110,MATCH(A66,'الأصناف'!$A$11:$A$110,0)),""))</x:f>
      </x:c>
    </x:row>
    <x:row r="67">
      <x:c r="A67" s="46" t="str">
        <x:f>IF('ورقة-الجرد'!B67="","",'ورقة-الجرد'!B67)</x:f>
      </x:c>
      <x:c r="B67" s="46" t="str">
        <x:f>IF(A67="","",'ورقة-الجرد'!C67)</x:f>
      </x:c>
      <x:c r="C67" s="46" t="str">
        <x:f>IF(A67="","",'ورقة-الجرد'!D67)</x:f>
      </x:c>
      <x:c r="D67" s="46" t="str">
        <x:f>IF(A67="","",'ورقة-الجرد'!E67)</x:f>
      </x:c>
      <x:c r="E67" s="58" t="str">
        <x:f>IF(A67="","",'ورقة-الجرد'!F67)</x:f>
      </x:c>
      <x:c r="F67" s="58" t="str">
        <x:f>IF(A67="","",IF(COUNT('ورقة-الجرد'!H67)=0,"",'ورقة-الجرد'!H67))</x:f>
      </x:c>
      <x:c r="G67" s="58" t="str">
        <x:f>IF(OR(A67="",COUNT(F67)=0),"",F67-E67)</x:f>
      </x:c>
      <x:c r="H67" s="73" t="str">
        <x:f>IF(COUNT(G67)=0,"",IF(E67=0,IF(F67=0,0,1),G67/E67))</x:f>
      </x:c>
      <x:c r="I67" s="58" t="str">
        <x:f>IF(A67="","",'ورقة-الجرد'!G67)</x:f>
      </x:c>
      <x:c r="J67" s="58" t="str">
        <x:f>IF(COUNT(G67)=0,"",G67*I67)</x:f>
      </x:c>
      <x:c r="K67" s="46" t="str">
        <x:f>IF(A67="","",IF(COUNT(F67)=0,"غير معدود",IF(G67=0,"مطابق",IF(G67&lt;0,"عجز","زيادة"))))</x:f>
      </x:c>
      <x:c r="L67" s="46" t="str">
        <x:f>IF(A67="","",IF(COUNT(F67)=0,"",IF(E67=0,IF(F67&lt;&gt;0,"مراجعة","ضمن الحد"),IF(ABS(G67/E67)&gt;='الإعدادات'!$B$10,"مراجعة","ضمن الحد"))))</x:f>
      </x:c>
      <x:c r="M67" s="58" t="str">
        <x:f>IF(COUNT(G67)=0,"",ABS(G67)*I67)</x:f>
      </x:c>
      <x:c r="N67" s="46" t="str">
        <x:f>IF(A67="","",IFERROR(INDEX('الأصناف'!$H$11:$H$110,MATCH(A67,'الأصناف'!$A$11:$A$110,0)),""))</x:f>
      </x:c>
    </x:row>
    <x:row r="68">
      <x:c r="A68" s="46" t="str">
        <x:f>IF('ورقة-الجرد'!B68="","",'ورقة-الجرد'!B68)</x:f>
      </x:c>
      <x:c r="B68" s="46" t="str">
        <x:f>IF(A68="","",'ورقة-الجرد'!C68)</x:f>
      </x:c>
      <x:c r="C68" s="46" t="str">
        <x:f>IF(A68="","",'ورقة-الجرد'!D68)</x:f>
      </x:c>
      <x:c r="D68" s="46" t="str">
        <x:f>IF(A68="","",'ورقة-الجرد'!E68)</x:f>
      </x:c>
      <x:c r="E68" s="58" t="str">
        <x:f>IF(A68="","",'ورقة-الجرد'!F68)</x:f>
      </x:c>
      <x:c r="F68" s="58" t="str">
        <x:f>IF(A68="","",IF(COUNT('ورقة-الجرد'!H68)=0,"",'ورقة-الجرد'!H68))</x:f>
      </x:c>
      <x:c r="G68" s="58" t="str">
        <x:f>IF(OR(A68="",COUNT(F68)=0),"",F68-E68)</x:f>
      </x:c>
      <x:c r="H68" s="73" t="str">
        <x:f>IF(COUNT(G68)=0,"",IF(E68=0,IF(F68=0,0,1),G68/E68))</x:f>
      </x:c>
      <x:c r="I68" s="58" t="str">
        <x:f>IF(A68="","",'ورقة-الجرد'!G68)</x:f>
      </x:c>
      <x:c r="J68" s="58" t="str">
        <x:f>IF(COUNT(G68)=0,"",G68*I68)</x:f>
      </x:c>
      <x:c r="K68" s="46" t="str">
        <x:f>IF(A68="","",IF(COUNT(F68)=0,"غير معدود",IF(G68=0,"مطابق",IF(G68&lt;0,"عجز","زيادة"))))</x:f>
      </x:c>
      <x:c r="L68" s="46" t="str">
        <x:f>IF(A68="","",IF(COUNT(F68)=0,"",IF(E68=0,IF(F68&lt;&gt;0,"مراجعة","ضمن الحد"),IF(ABS(G68/E68)&gt;='الإعدادات'!$B$10,"مراجعة","ضمن الحد"))))</x:f>
      </x:c>
      <x:c r="M68" s="58" t="str">
        <x:f>IF(COUNT(G68)=0,"",ABS(G68)*I68)</x:f>
      </x:c>
      <x:c r="N68" s="46" t="str">
        <x:f>IF(A68="","",IFERROR(INDEX('الأصناف'!$H$11:$H$110,MATCH(A68,'الأصناف'!$A$11:$A$110,0)),""))</x:f>
      </x:c>
    </x:row>
    <x:row r="69">
      <x:c r="A69" s="46" t="str">
        <x:f>IF('ورقة-الجرد'!B69="","",'ورقة-الجرد'!B69)</x:f>
      </x:c>
      <x:c r="B69" s="46" t="str">
        <x:f>IF(A69="","",'ورقة-الجرد'!C69)</x:f>
      </x:c>
      <x:c r="C69" s="46" t="str">
        <x:f>IF(A69="","",'ورقة-الجرد'!D69)</x:f>
      </x:c>
      <x:c r="D69" s="46" t="str">
        <x:f>IF(A69="","",'ورقة-الجرد'!E69)</x:f>
      </x:c>
      <x:c r="E69" s="58" t="str">
        <x:f>IF(A69="","",'ورقة-الجرد'!F69)</x:f>
      </x:c>
      <x:c r="F69" s="58" t="str">
        <x:f>IF(A69="","",IF(COUNT('ورقة-الجرد'!H69)=0,"",'ورقة-الجرد'!H69))</x:f>
      </x:c>
      <x:c r="G69" s="58" t="str">
        <x:f>IF(OR(A69="",COUNT(F69)=0),"",F69-E69)</x:f>
      </x:c>
      <x:c r="H69" s="73" t="str">
        <x:f>IF(COUNT(G69)=0,"",IF(E69=0,IF(F69=0,0,1),G69/E69))</x:f>
      </x:c>
      <x:c r="I69" s="58" t="str">
        <x:f>IF(A69="","",'ورقة-الجرد'!G69)</x:f>
      </x:c>
      <x:c r="J69" s="58" t="str">
        <x:f>IF(COUNT(G69)=0,"",G69*I69)</x:f>
      </x:c>
      <x:c r="K69" s="46" t="str">
        <x:f>IF(A69="","",IF(COUNT(F69)=0,"غير معدود",IF(G69=0,"مطابق",IF(G69&lt;0,"عجز","زيادة"))))</x:f>
      </x:c>
      <x:c r="L69" s="46" t="str">
        <x:f>IF(A69="","",IF(COUNT(F69)=0,"",IF(E69=0,IF(F69&lt;&gt;0,"مراجعة","ضمن الحد"),IF(ABS(G69/E69)&gt;='الإعدادات'!$B$10,"مراجعة","ضمن الحد"))))</x:f>
      </x:c>
      <x:c r="M69" s="58" t="str">
        <x:f>IF(COUNT(G69)=0,"",ABS(G69)*I69)</x:f>
      </x:c>
      <x:c r="N69" s="46" t="str">
        <x:f>IF(A69="","",IFERROR(INDEX('الأصناف'!$H$11:$H$110,MATCH(A69,'الأصناف'!$A$11:$A$110,0)),""))</x:f>
      </x:c>
    </x:row>
    <x:row r="70">
      <x:c r="A70" s="46" t="str">
        <x:f>IF('ورقة-الجرد'!B70="","",'ورقة-الجرد'!B70)</x:f>
      </x:c>
      <x:c r="B70" s="46" t="str">
        <x:f>IF(A70="","",'ورقة-الجرد'!C70)</x:f>
      </x:c>
      <x:c r="C70" s="46" t="str">
        <x:f>IF(A70="","",'ورقة-الجرد'!D70)</x:f>
      </x:c>
      <x:c r="D70" s="46" t="str">
        <x:f>IF(A70="","",'ورقة-الجرد'!E70)</x:f>
      </x:c>
      <x:c r="E70" s="58" t="str">
        <x:f>IF(A70="","",'ورقة-الجرد'!F70)</x:f>
      </x:c>
      <x:c r="F70" s="58" t="str">
        <x:f>IF(A70="","",IF(COUNT('ورقة-الجرد'!H70)=0,"",'ورقة-الجرد'!H70))</x:f>
      </x:c>
      <x:c r="G70" s="58" t="str">
        <x:f>IF(OR(A70="",COUNT(F70)=0),"",F70-E70)</x:f>
      </x:c>
      <x:c r="H70" s="73" t="str">
        <x:f>IF(COUNT(G70)=0,"",IF(E70=0,IF(F70=0,0,1),G70/E70))</x:f>
      </x:c>
      <x:c r="I70" s="58" t="str">
        <x:f>IF(A70="","",'ورقة-الجرد'!G70)</x:f>
      </x:c>
      <x:c r="J70" s="58" t="str">
        <x:f>IF(COUNT(G70)=0,"",G70*I70)</x:f>
      </x:c>
      <x:c r="K70" s="46" t="str">
        <x:f>IF(A70="","",IF(COUNT(F70)=0,"غير معدود",IF(G70=0,"مطابق",IF(G70&lt;0,"عجز","زيادة"))))</x:f>
      </x:c>
      <x:c r="L70" s="46" t="str">
        <x:f>IF(A70="","",IF(COUNT(F70)=0,"",IF(E70=0,IF(F70&lt;&gt;0,"مراجعة","ضمن الحد"),IF(ABS(G70/E70)&gt;='الإعدادات'!$B$10,"مراجعة","ضمن الحد"))))</x:f>
      </x:c>
      <x:c r="M70" s="58" t="str">
        <x:f>IF(COUNT(G70)=0,"",ABS(G70)*I70)</x:f>
      </x:c>
      <x:c r="N70" s="46" t="str">
        <x:f>IF(A70="","",IFERROR(INDEX('الأصناف'!$H$11:$H$110,MATCH(A70,'الأصناف'!$A$11:$A$110,0)),""))</x:f>
      </x:c>
    </x:row>
    <x:row r="71">
      <x:c r="A71" s="46" t="str">
        <x:f>IF('ورقة-الجرد'!B71="","",'ورقة-الجرد'!B71)</x:f>
      </x:c>
      <x:c r="B71" s="46" t="str">
        <x:f>IF(A71="","",'ورقة-الجرد'!C71)</x:f>
      </x:c>
      <x:c r="C71" s="46" t="str">
        <x:f>IF(A71="","",'ورقة-الجرد'!D71)</x:f>
      </x:c>
      <x:c r="D71" s="46" t="str">
        <x:f>IF(A71="","",'ورقة-الجرد'!E71)</x:f>
      </x:c>
      <x:c r="E71" s="58" t="str">
        <x:f>IF(A71="","",'ورقة-الجرد'!F71)</x:f>
      </x:c>
      <x:c r="F71" s="58" t="str">
        <x:f>IF(A71="","",IF(COUNT('ورقة-الجرد'!H71)=0,"",'ورقة-الجرد'!H71))</x:f>
      </x:c>
      <x:c r="G71" s="58" t="str">
        <x:f>IF(OR(A71="",COUNT(F71)=0),"",F71-E71)</x:f>
      </x:c>
      <x:c r="H71" s="73" t="str">
        <x:f>IF(COUNT(G71)=0,"",IF(E71=0,IF(F71=0,0,1),G71/E71))</x:f>
      </x:c>
      <x:c r="I71" s="58" t="str">
        <x:f>IF(A71="","",'ورقة-الجرد'!G71)</x:f>
      </x:c>
      <x:c r="J71" s="58" t="str">
        <x:f>IF(COUNT(G71)=0,"",G71*I71)</x:f>
      </x:c>
      <x:c r="K71" s="46" t="str">
        <x:f>IF(A71="","",IF(COUNT(F71)=0,"غير معدود",IF(G71=0,"مطابق",IF(G71&lt;0,"عجز","زيادة"))))</x:f>
      </x:c>
      <x:c r="L71" s="46" t="str">
        <x:f>IF(A71="","",IF(COUNT(F71)=0,"",IF(E71=0,IF(F71&lt;&gt;0,"مراجعة","ضمن الحد"),IF(ABS(G71/E71)&gt;='الإعدادات'!$B$10,"مراجعة","ضمن الحد"))))</x:f>
      </x:c>
      <x:c r="M71" s="58" t="str">
        <x:f>IF(COUNT(G71)=0,"",ABS(G71)*I71)</x:f>
      </x:c>
      <x:c r="N71" s="46" t="str">
        <x:f>IF(A71="","",IFERROR(INDEX('الأصناف'!$H$11:$H$110,MATCH(A71,'الأصناف'!$A$11:$A$110,0)),""))</x:f>
      </x:c>
    </x:row>
    <x:row r="72">
      <x:c r="A72" s="46" t="str">
        <x:f>IF('ورقة-الجرد'!B72="","",'ورقة-الجرد'!B72)</x:f>
      </x:c>
      <x:c r="B72" s="46" t="str">
        <x:f>IF(A72="","",'ورقة-الجرد'!C72)</x:f>
      </x:c>
      <x:c r="C72" s="46" t="str">
        <x:f>IF(A72="","",'ورقة-الجرد'!D72)</x:f>
      </x:c>
      <x:c r="D72" s="46" t="str">
        <x:f>IF(A72="","",'ورقة-الجرد'!E72)</x:f>
      </x:c>
      <x:c r="E72" s="58" t="str">
        <x:f>IF(A72="","",'ورقة-الجرد'!F72)</x:f>
      </x:c>
      <x:c r="F72" s="58" t="str">
        <x:f>IF(A72="","",IF(COUNT('ورقة-الجرد'!H72)=0,"",'ورقة-الجرد'!H72))</x:f>
      </x:c>
      <x:c r="G72" s="58" t="str">
        <x:f>IF(OR(A72="",COUNT(F72)=0),"",F72-E72)</x:f>
      </x:c>
      <x:c r="H72" s="73" t="str">
        <x:f>IF(COUNT(G72)=0,"",IF(E72=0,IF(F72=0,0,1),G72/E72))</x:f>
      </x:c>
      <x:c r="I72" s="58" t="str">
        <x:f>IF(A72="","",'ورقة-الجرد'!G72)</x:f>
      </x:c>
      <x:c r="J72" s="58" t="str">
        <x:f>IF(COUNT(G72)=0,"",G72*I72)</x:f>
      </x:c>
      <x:c r="K72" s="46" t="str">
        <x:f>IF(A72="","",IF(COUNT(F72)=0,"غير معدود",IF(G72=0,"مطابق",IF(G72&lt;0,"عجز","زيادة"))))</x:f>
      </x:c>
      <x:c r="L72" s="46" t="str">
        <x:f>IF(A72="","",IF(COUNT(F72)=0,"",IF(E72=0,IF(F72&lt;&gt;0,"مراجعة","ضمن الحد"),IF(ABS(G72/E72)&gt;='الإعدادات'!$B$10,"مراجعة","ضمن الحد"))))</x:f>
      </x:c>
      <x:c r="M72" s="58" t="str">
        <x:f>IF(COUNT(G72)=0,"",ABS(G72)*I72)</x:f>
      </x:c>
      <x:c r="N72" s="46" t="str">
        <x:f>IF(A72="","",IFERROR(INDEX('الأصناف'!$H$11:$H$110,MATCH(A72,'الأصناف'!$A$11:$A$110,0)),""))</x:f>
      </x:c>
    </x:row>
    <x:row r="73">
      <x:c r="A73" s="46" t="str">
        <x:f>IF('ورقة-الجرد'!B73="","",'ورقة-الجرد'!B73)</x:f>
      </x:c>
      <x:c r="B73" s="46" t="str">
        <x:f>IF(A73="","",'ورقة-الجرد'!C73)</x:f>
      </x:c>
      <x:c r="C73" s="46" t="str">
        <x:f>IF(A73="","",'ورقة-الجرد'!D73)</x:f>
      </x:c>
      <x:c r="D73" s="46" t="str">
        <x:f>IF(A73="","",'ورقة-الجرد'!E73)</x:f>
      </x:c>
      <x:c r="E73" s="58" t="str">
        <x:f>IF(A73="","",'ورقة-الجرد'!F73)</x:f>
      </x:c>
      <x:c r="F73" s="58" t="str">
        <x:f>IF(A73="","",IF(COUNT('ورقة-الجرد'!H73)=0,"",'ورقة-الجرد'!H73))</x:f>
      </x:c>
      <x:c r="G73" s="58" t="str">
        <x:f>IF(OR(A73="",COUNT(F73)=0),"",F73-E73)</x:f>
      </x:c>
      <x:c r="H73" s="73" t="str">
        <x:f>IF(COUNT(G73)=0,"",IF(E73=0,IF(F73=0,0,1),G73/E73))</x:f>
      </x:c>
      <x:c r="I73" s="58" t="str">
        <x:f>IF(A73="","",'ورقة-الجرد'!G73)</x:f>
      </x:c>
      <x:c r="J73" s="58" t="str">
        <x:f>IF(COUNT(G73)=0,"",G73*I73)</x:f>
      </x:c>
      <x:c r="K73" s="46" t="str">
        <x:f>IF(A73="","",IF(COUNT(F73)=0,"غير معدود",IF(G73=0,"مطابق",IF(G73&lt;0,"عجز","زيادة"))))</x:f>
      </x:c>
      <x:c r="L73" s="46" t="str">
        <x:f>IF(A73="","",IF(COUNT(F73)=0,"",IF(E73=0,IF(F73&lt;&gt;0,"مراجعة","ضمن الحد"),IF(ABS(G73/E73)&gt;='الإعدادات'!$B$10,"مراجعة","ضمن الحد"))))</x:f>
      </x:c>
      <x:c r="M73" s="58" t="str">
        <x:f>IF(COUNT(G73)=0,"",ABS(G73)*I73)</x:f>
      </x:c>
      <x:c r="N73" s="46" t="str">
        <x:f>IF(A73="","",IFERROR(INDEX('الأصناف'!$H$11:$H$110,MATCH(A73,'الأصناف'!$A$11:$A$110,0)),""))</x:f>
      </x:c>
    </x:row>
    <x:row r="74">
      <x:c r="A74" s="46" t="str">
        <x:f>IF('ورقة-الجرد'!B74="","",'ورقة-الجرد'!B74)</x:f>
      </x:c>
      <x:c r="B74" s="46" t="str">
        <x:f>IF(A74="","",'ورقة-الجرد'!C74)</x:f>
      </x:c>
      <x:c r="C74" s="46" t="str">
        <x:f>IF(A74="","",'ورقة-الجرد'!D74)</x:f>
      </x:c>
      <x:c r="D74" s="46" t="str">
        <x:f>IF(A74="","",'ورقة-الجرد'!E74)</x:f>
      </x:c>
      <x:c r="E74" s="58" t="str">
        <x:f>IF(A74="","",'ورقة-الجرد'!F74)</x:f>
      </x:c>
      <x:c r="F74" s="58" t="str">
        <x:f>IF(A74="","",IF(COUNT('ورقة-الجرد'!H74)=0,"",'ورقة-الجرد'!H74))</x:f>
      </x:c>
      <x:c r="G74" s="58" t="str">
        <x:f>IF(OR(A74="",COUNT(F74)=0),"",F74-E74)</x:f>
      </x:c>
      <x:c r="H74" s="73" t="str">
        <x:f>IF(COUNT(G74)=0,"",IF(E74=0,IF(F74=0,0,1),G74/E74))</x:f>
      </x:c>
      <x:c r="I74" s="58" t="str">
        <x:f>IF(A74="","",'ورقة-الجرد'!G74)</x:f>
      </x:c>
      <x:c r="J74" s="58" t="str">
        <x:f>IF(COUNT(G74)=0,"",G74*I74)</x:f>
      </x:c>
      <x:c r="K74" s="46" t="str">
        <x:f>IF(A74="","",IF(COUNT(F74)=0,"غير معدود",IF(G74=0,"مطابق",IF(G74&lt;0,"عجز","زيادة"))))</x:f>
      </x:c>
      <x:c r="L74" s="46" t="str">
        <x:f>IF(A74="","",IF(COUNT(F74)=0,"",IF(E74=0,IF(F74&lt;&gt;0,"مراجعة","ضمن الحد"),IF(ABS(G74/E74)&gt;='الإعدادات'!$B$10,"مراجعة","ضمن الحد"))))</x:f>
      </x:c>
      <x:c r="M74" s="58" t="str">
        <x:f>IF(COUNT(G74)=0,"",ABS(G74)*I74)</x:f>
      </x:c>
      <x:c r="N74" s="46" t="str">
        <x:f>IF(A74="","",IFERROR(INDEX('الأصناف'!$H$11:$H$110,MATCH(A74,'الأصناف'!$A$11:$A$110,0)),""))</x:f>
      </x:c>
    </x:row>
    <x:row r="75">
      <x:c r="A75" s="46" t="str">
        <x:f>IF('ورقة-الجرد'!B75="","",'ورقة-الجرد'!B75)</x:f>
      </x:c>
      <x:c r="B75" s="46" t="str">
        <x:f>IF(A75="","",'ورقة-الجرد'!C75)</x:f>
      </x:c>
      <x:c r="C75" s="46" t="str">
        <x:f>IF(A75="","",'ورقة-الجرد'!D75)</x:f>
      </x:c>
      <x:c r="D75" s="46" t="str">
        <x:f>IF(A75="","",'ورقة-الجرد'!E75)</x:f>
      </x:c>
      <x:c r="E75" s="58" t="str">
        <x:f>IF(A75="","",'ورقة-الجرد'!F75)</x:f>
      </x:c>
      <x:c r="F75" s="58" t="str">
        <x:f>IF(A75="","",IF(COUNT('ورقة-الجرد'!H75)=0,"",'ورقة-الجرد'!H75))</x:f>
      </x:c>
      <x:c r="G75" s="58" t="str">
        <x:f>IF(OR(A75="",COUNT(F75)=0),"",F75-E75)</x:f>
      </x:c>
      <x:c r="H75" s="73" t="str">
        <x:f>IF(COUNT(G75)=0,"",IF(E75=0,IF(F75=0,0,1),G75/E75))</x:f>
      </x:c>
      <x:c r="I75" s="58" t="str">
        <x:f>IF(A75="","",'ورقة-الجرد'!G75)</x:f>
      </x:c>
      <x:c r="J75" s="58" t="str">
        <x:f>IF(COUNT(G75)=0,"",G75*I75)</x:f>
      </x:c>
      <x:c r="K75" s="46" t="str">
        <x:f>IF(A75="","",IF(COUNT(F75)=0,"غير معدود",IF(G75=0,"مطابق",IF(G75&lt;0,"عجز","زيادة"))))</x:f>
      </x:c>
      <x:c r="L75" s="46" t="str">
        <x:f>IF(A75="","",IF(COUNT(F75)=0,"",IF(E75=0,IF(F75&lt;&gt;0,"مراجعة","ضمن الحد"),IF(ABS(G75/E75)&gt;='الإعدادات'!$B$10,"مراجعة","ضمن الحد"))))</x:f>
      </x:c>
      <x:c r="M75" s="58" t="str">
        <x:f>IF(COUNT(G75)=0,"",ABS(G75)*I75)</x:f>
      </x:c>
      <x:c r="N75" s="46" t="str">
        <x:f>IF(A75="","",IFERROR(INDEX('الأصناف'!$H$11:$H$110,MATCH(A75,'الأصناف'!$A$11:$A$110,0)),""))</x:f>
      </x:c>
    </x:row>
    <x:row r="76">
      <x:c r="A76" s="46" t="str">
        <x:f>IF('ورقة-الجرد'!B76="","",'ورقة-الجرد'!B76)</x:f>
      </x:c>
      <x:c r="B76" s="46" t="str">
        <x:f>IF(A76="","",'ورقة-الجرد'!C76)</x:f>
      </x:c>
      <x:c r="C76" s="46" t="str">
        <x:f>IF(A76="","",'ورقة-الجرد'!D76)</x:f>
      </x:c>
      <x:c r="D76" s="46" t="str">
        <x:f>IF(A76="","",'ورقة-الجرد'!E76)</x:f>
      </x:c>
      <x:c r="E76" s="58" t="str">
        <x:f>IF(A76="","",'ورقة-الجرد'!F76)</x:f>
      </x:c>
      <x:c r="F76" s="58" t="str">
        <x:f>IF(A76="","",IF(COUNT('ورقة-الجرد'!H76)=0,"",'ورقة-الجرد'!H76))</x:f>
      </x:c>
      <x:c r="G76" s="58" t="str">
        <x:f>IF(OR(A76="",COUNT(F76)=0),"",F76-E76)</x:f>
      </x:c>
      <x:c r="H76" s="73" t="str">
        <x:f>IF(COUNT(G76)=0,"",IF(E76=0,IF(F76=0,0,1),G76/E76))</x:f>
      </x:c>
      <x:c r="I76" s="58" t="str">
        <x:f>IF(A76="","",'ورقة-الجرد'!G76)</x:f>
      </x:c>
      <x:c r="J76" s="58" t="str">
        <x:f>IF(COUNT(G76)=0,"",G76*I76)</x:f>
      </x:c>
      <x:c r="K76" s="46" t="str">
        <x:f>IF(A76="","",IF(COUNT(F76)=0,"غير معدود",IF(G76=0,"مطابق",IF(G76&lt;0,"عجز","زيادة"))))</x:f>
      </x:c>
      <x:c r="L76" s="46" t="str">
        <x:f>IF(A76="","",IF(COUNT(F76)=0,"",IF(E76=0,IF(F76&lt;&gt;0,"مراجعة","ضمن الحد"),IF(ABS(G76/E76)&gt;='الإعدادات'!$B$10,"مراجعة","ضمن الحد"))))</x:f>
      </x:c>
      <x:c r="M76" s="58" t="str">
        <x:f>IF(COUNT(G76)=0,"",ABS(G76)*I76)</x:f>
      </x:c>
      <x:c r="N76" s="46" t="str">
        <x:f>IF(A76="","",IFERROR(INDEX('الأصناف'!$H$11:$H$110,MATCH(A76,'الأصناف'!$A$11:$A$110,0)),""))</x:f>
      </x:c>
    </x:row>
    <x:row r="77">
      <x:c r="A77" s="46" t="str">
        <x:f>IF('ورقة-الجرد'!B77="","",'ورقة-الجرد'!B77)</x:f>
      </x:c>
      <x:c r="B77" s="46" t="str">
        <x:f>IF(A77="","",'ورقة-الجرد'!C77)</x:f>
      </x:c>
      <x:c r="C77" s="46" t="str">
        <x:f>IF(A77="","",'ورقة-الجرد'!D77)</x:f>
      </x:c>
      <x:c r="D77" s="46" t="str">
        <x:f>IF(A77="","",'ورقة-الجرد'!E77)</x:f>
      </x:c>
      <x:c r="E77" s="58" t="str">
        <x:f>IF(A77="","",'ورقة-الجرد'!F77)</x:f>
      </x:c>
      <x:c r="F77" s="58" t="str">
        <x:f>IF(A77="","",IF(COUNT('ورقة-الجرد'!H77)=0,"",'ورقة-الجرد'!H77))</x:f>
      </x:c>
      <x:c r="G77" s="58" t="str">
        <x:f>IF(OR(A77="",COUNT(F77)=0),"",F77-E77)</x:f>
      </x:c>
      <x:c r="H77" s="73" t="str">
        <x:f>IF(COUNT(G77)=0,"",IF(E77=0,IF(F77=0,0,1),G77/E77))</x:f>
      </x:c>
      <x:c r="I77" s="58" t="str">
        <x:f>IF(A77="","",'ورقة-الجرد'!G77)</x:f>
      </x:c>
      <x:c r="J77" s="58" t="str">
        <x:f>IF(COUNT(G77)=0,"",G77*I77)</x:f>
      </x:c>
      <x:c r="K77" s="46" t="str">
        <x:f>IF(A77="","",IF(COUNT(F77)=0,"غير معدود",IF(G77=0,"مطابق",IF(G77&lt;0,"عجز","زيادة"))))</x:f>
      </x:c>
      <x:c r="L77" s="46" t="str">
        <x:f>IF(A77="","",IF(COUNT(F77)=0,"",IF(E77=0,IF(F77&lt;&gt;0,"مراجعة","ضمن الحد"),IF(ABS(G77/E77)&gt;='الإعدادات'!$B$10,"مراجعة","ضمن الحد"))))</x:f>
      </x:c>
      <x:c r="M77" s="58" t="str">
        <x:f>IF(COUNT(G77)=0,"",ABS(G77)*I77)</x:f>
      </x:c>
      <x:c r="N77" s="46" t="str">
        <x:f>IF(A77="","",IFERROR(INDEX('الأصناف'!$H$11:$H$110,MATCH(A77,'الأصناف'!$A$11:$A$110,0)),""))</x:f>
      </x:c>
    </x:row>
    <x:row r="78">
      <x:c r="A78" s="46" t="str">
        <x:f>IF('ورقة-الجرد'!B78="","",'ورقة-الجرد'!B78)</x:f>
      </x:c>
      <x:c r="B78" s="46" t="str">
        <x:f>IF(A78="","",'ورقة-الجرد'!C78)</x:f>
      </x:c>
      <x:c r="C78" s="46" t="str">
        <x:f>IF(A78="","",'ورقة-الجرد'!D78)</x:f>
      </x:c>
      <x:c r="D78" s="46" t="str">
        <x:f>IF(A78="","",'ورقة-الجرد'!E78)</x:f>
      </x:c>
      <x:c r="E78" s="58" t="str">
        <x:f>IF(A78="","",'ورقة-الجرد'!F78)</x:f>
      </x:c>
      <x:c r="F78" s="58" t="str">
        <x:f>IF(A78="","",IF(COUNT('ورقة-الجرد'!H78)=0,"",'ورقة-الجرد'!H78))</x:f>
      </x:c>
      <x:c r="G78" s="58" t="str">
        <x:f>IF(OR(A78="",COUNT(F78)=0),"",F78-E78)</x:f>
      </x:c>
      <x:c r="H78" s="73" t="str">
        <x:f>IF(COUNT(G78)=0,"",IF(E78=0,IF(F78=0,0,1),G78/E78))</x:f>
      </x:c>
      <x:c r="I78" s="58" t="str">
        <x:f>IF(A78="","",'ورقة-الجرد'!G78)</x:f>
      </x:c>
      <x:c r="J78" s="58" t="str">
        <x:f>IF(COUNT(G78)=0,"",G78*I78)</x:f>
      </x:c>
      <x:c r="K78" s="46" t="str">
        <x:f>IF(A78="","",IF(COUNT(F78)=0,"غير معدود",IF(G78=0,"مطابق",IF(G78&lt;0,"عجز","زيادة"))))</x:f>
      </x:c>
      <x:c r="L78" s="46" t="str">
        <x:f>IF(A78="","",IF(COUNT(F78)=0,"",IF(E78=0,IF(F78&lt;&gt;0,"مراجعة","ضمن الحد"),IF(ABS(G78/E78)&gt;='الإعدادات'!$B$10,"مراجعة","ضمن الحد"))))</x:f>
      </x:c>
      <x:c r="M78" s="58" t="str">
        <x:f>IF(COUNT(G78)=0,"",ABS(G78)*I78)</x:f>
      </x:c>
      <x:c r="N78" s="46" t="str">
        <x:f>IF(A78="","",IFERROR(INDEX('الأصناف'!$H$11:$H$110,MATCH(A78,'الأصناف'!$A$11:$A$110,0)),""))</x:f>
      </x:c>
    </x:row>
    <x:row r="79">
      <x:c r="A79" s="46" t="str">
        <x:f>IF('ورقة-الجرد'!B79="","",'ورقة-الجرد'!B79)</x:f>
      </x:c>
      <x:c r="B79" s="46" t="str">
        <x:f>IF(A79="","",'ورقة-الجرد'!C79)</x:f>
      </x:c>
      <x:c r="C79" s="46" t="str">
        <x:f>IF(A79="","",'ورقة-الجرد'!D79)</x:f>
      </x:c>
      <x:c r="D79" s="46" t="str">
        <x:f>IF(A79="","",'ورقة-الجرد'!E79)</x:f>
      </x:c>
      <x:c r="E79" s="58" t="str">
        <x:f>IF(A79="","",'ورقة-الجرد'!F79)</x:f>
      </x:c>
      <x:c r="F79" s="58" t="str">
        <x:f>IF(A79="","",IF(COUNT('ورقة-الجرد'!H79)=0,"",'ورقة-الجرد'!H79))</x:f>
      </x:c>
      <x:c r="G79" s="58" t="str">
        <x:f>IF(OR(A79="",COUNT(F79)=0),"",F79-E79)</x:f>
      </x:c>
      <x:c r="H79" s="73" t="str">
        <x:f>IF(COUNT(G79)=0,"",IF(E79=0,IF(F79=0,0,1),G79/E79))</x:f>
      </x:c>
      <x:c r="I79" s="58" t="str">
        <x:f>IF(A79="","",'ورقة-الجرد'!G79)</x:f>
      </x:c>
      <x:c r="J79" s="58" t="str">
        <x:f>IF(COUNT(G79)=0,"",G79*I79)</x:f>
      </x:c>
      <x:c r="K79" s="46" t="str">
        <x:f>IF(A79="","",IF(COUNT(F79)=0,"غير معدود",IF(G79=0,"مطابق",IF(G79&lt;0,"عجز","زيادة"))))</x:f>
      </x:c>
      <x:c r="L79" s="46" t="str">
        <x:f>IF(A79="","",IF(COUNT(F79)=0,"",IF(E79=0,IF(F79&lt;&gt;0,"مراجعة","ضمن الحد"),IF(ABS(G79/E79)&gt;='الإعدادات'!$B$10,"مراجعة","ضمن الحد"))))</x:f>
      </x:c>
      <x:c r="M79" s="58" t="str">
        <x:f>IF(COUNT(G79)=0,"",ABS(G79)*I79)</x:f>
      </x:c>
      <x:c r="N79" s="46" t="str">
        <x:f>IF(A79="","",IFERROR(INDEX('الأصناف'!$H$11:$H$110,MATCH(A79,'الأصناف'!$A$11:$A$110,0)),""))</x:f>
      </x:c>
    </x:row>
    <x:row r="80">
      <x:c r="A80" s="46" t="str">
        <x:f>IF('ورقة-الجرد'!B80="","",'ورقة-الجرد'!B80)</x:f>
      </x:c>
      <x:c r="B80" s="46" t="str">
        <x:f>IF(A80="","",'ورقة-الجرد'!C80)</x:f>
      </x:c>
      <x:c r="C80" s="46" t="str">
        <x:f>IF(A80="","",'ورقة-الجرد'!D80)</x:f>
      </x:c>
      <x:c r="D80" s="46" t="str">
        <x:f>IF(A80="","",'ورقة-الجرد'!E80)</x:f>
      </x:c>
      <x:c r="E80" s="58" t="str">
        <x:f>IF(A80="","",'ورقة-الجرد'!F80)</x:f>
      </x:c>
      <x:c r="F80" s="58" t="str">
        <x:f>IF(A80="","",IF(COUNT('ورقة-الجرد'!H80)=0,"",'ورقة-الجرد'!H80))</x:f>
      </x:c>
      <x:c r="G80" s="58" t="str">
        <x:f>IF(OR(A80="",COUNT(F80)=0),"",F80-E80)</x:f>
      </x:c>
      <x:c r="H80" s="73" t="str">
        <x:f>IF(COUNT(G80)=0,"",IF(E80=0,IF(F80=0,0,1),G80/E80))</x:f>
      </x:c>
      <x:c r="I80" s="58" t="str">
        <x:f>IF(A80="","",'ورقة-الجرد'!G80)</x:f>
      </x:c>
      <x:c r="J80" s="58" t="str">
        <x:f>IF(COUNT(G80)=0,"",G80*I80)</x:f>
      </x:c>
      <x:c r="K80" s="46" t="str">
        <x:f>IF(A80="","",IF(COUNT(F80)=0,"غير معدود",IF(G80=0,"مطابق",IF(G80&lt;0,"عجز","زيادة"))))</x:f>
      </x:c>
      <x:c r="L80" s="46" t="str">
        <x:f>IF(A80="","",IF(COUNT(F80)=0,"",IF(E80=0,IF(F80&lt;&gt;0,"مراجعة","ضمن الحد"),IF(ABS(G80/E80)&gt;='الإعدادات'!$B$10,"مراجعة","ضمن الحد"))))</x:f>
      </x:c>
      <x:c r="M80" s="58" t="str">
        <x:f>IF(COUNT(G80)=0,"",ABS(G80)*I80)</x:f>
      </x:c>
      <x:c r="N80" s="46" t="str">
        <x:f>IF(A80="","",IFERROR(INDEX('الأصناف'!$H$11:$H$110,MATCH(A80,'الأصناف'!$A$11:$A$110,0)),""))</x:f>
      </x:c>
    </x:row>
    <x:row r="81">
      <x:c r="A81" s="46" t="str">
        <x:f>IF('ورقة-الجرد'!B81="","",'ورقة-الجرد'!B81)</x:f>
      </x:c>
      <x:c r="B81" s="46" t="str">
        <x:f>IF(A81="","",'ورقة-الجرد'!C81)</x:f>
      </x:c>
      <x:c r="C81" s="46" t="str">
        <x:f>IF(A81="","",'ورقة-الجرد'!D81)</x:f>
      </x:c>
      <x:c r="D81" s="46" t="str">
        <x:f>IF(A81="","",'ورقة-الجرد'!E81)</x:f>
      </x:c>
      <x:c r="E81" s="58" t="str">
        <x:f>IF(A81="","",'ورقة-الجرد'!F81)</x:f>
      </x:c>
      <x:c r="F81" s="58" t="str">
        <x:f>IF(A81="","",IF(COUNT('ورقة-الجرد'!H81)=0,"",'ورقة-الجرد'!H81))</x:f>
      </x:c>
      <x:c r="G81" s="58" t="str">
        <x:f>IF(OR(A81="",COUNT(F81)=0),"",F81-E81)</x:f>
      </x:c>
      <x:c r="H81" s="73" t="str">
        <x:f>IF(COUNT(G81)=0,"",IF(E81=0,IF(F81=0,0,1),G81/E81))</x:f>
      </x:c>
      <x:c r="I81" s="58" t="str">
        <x:f>IF(A81="","",'ورقة-الجرد'!G81)</x:f>
      </x:c>
      <x:c r="J81" s="58" t="str">
        <x:f>IF(COUNT(G81)=0,"",G81*I81)</x:f>
      </x:c>
      <x:c r="K81" s="46" t="str">
        <x:f>IF(A81="","",IF(COUNT(F81)=0,"غير معدود",IF(G81=0,"مطابق",IF(G81&lt;0,"عجز","زيادة"))))</x:f>
      </x:c>
      <x:c r="L81" s="46" t="str">
        <x:f>IF(A81="","",IF(COUNT(F81)=0,"",IF(E81=0,IF(F81&lt;&gt;0,"مراجعة","ضمن الحد"),IF(ABS(G81/E81)&gt;='الإعدادات'!$B$10,"مراجعة","ضمن الحد"))))</x:f>
      </x:c>
      <x:c r="M81" s="58" t="str">
        <x:f>IF(COUNT(G81)=0,"",ABS(G81)*I81)</x:f>
      </x:c>
      <x:c r="N81" s="46" t="str">
        <x:f>IF(A81="","",IFERROR(INDEX('الأصناف'!$H$11:$H$110,MATCH(A81,'الأصناف'!$A$11:$A$110,0)),""))</x:f>
      </x:c>
    </x:row>
    <x:row r="82">
      <x:c r="A82" s="46" t="str">
        <x:f>IF('ورقة-الجرد'!B82="","",'ورقة-الجرد'!B82)</x:f>
      </x:c>
      <x:c r="B82" s="46" t="str">
        <x:f>IF(A82="","",'ورقة-الجرد'!C82)</x:f>
      </x:c>
      <x:c r="C82" s="46" t="str">
        <x:f>IF(A82="","",'ورقة-الجرد'!D82)</x:f>
      </x:c>
      <x:c r="D82" s="46" t="str">
        <x:f>IF(A82="","",'ورقة-الجرد'!E82)</x:f>
      </x:c>
      <x:c r="E82" s="58" t="str">
        <x:f>IF(A82="","",'ورقة-الجرد'!F82)</x:f>
      </x:c>
      <x:c r="F82" s="58" t="str">
        <x:f>IF(A82="","",IF(COUNT('ورقة-الجرد'!H82)=0,"",'ورقة-الجرد'!H82))</x:f>
      </x:c>
      <x:c r="G82" s="58" t="str">
        <x:f>IF(OR(A82="",COUNT(F82)=0),"",F82-E82)</x:f>
      </x:c>
      <x:c r="H82" s="73" t="str">
        <x:f>IF(COUNT(G82)=0,"",IF(E82=0,IF(F82=0,0,1),G82/E82))</x:f>
      </x:c>
      <x:c r="I82" s="58" t="str">
        <x:f>IF(A82="","",'ورقة-الجرد'!G82)</x:f>
      </x:c>
      <x:c r="J82" s="58" t="str">
        <x:f>IF(COUNT(G82)=0,"",G82*I82)</x:f>
      </x:c>
      <x:c r="K82" s="46" t="str">
        <x:f>IF(A82="","",IF(COUNT(F82)=0,"غير معدود",IF(G82=0,"مطابق",IF(G82&lt;0,"عجز","زيادة"))))</x:f>
      </x:c>
      <x:c r="L82" s="46" t="str">
        <x:f>IF(A82="","",IF(COUNT(F82)=0,"",IF(E82=0,IF(F82&lt;&gt;0,"مراجعة","ضمن الحد"),IF(ABS(G82/E82)&gt;='الإعدادات'!$B$10,"مراجعة","ضمن الحد"))))</x:f>
      </x:c>
      <x:c r="M82" s="58" t="str">
        <x:f>IF(COUNT(G82)=0,"",ABS(G82)*I82)</x:f>
      </x:c>
      <x:c r="N82" s="46" t="str">
        <x:f>IF(A82="","",IFERROR(INDEX('الأصناف'!$H$11:$H$110,MATCH(A82,'الأصناف'!$A$11:$A$110,0)),""))</x:f>
      </x:c>
    </x:row>
    <x:row r="83">
      <x:c r="A83" s="46" t="str">
        <x:f>IF('ورقة-الجرد'!B83="","",'ورقة-الجرد'!B83)</x:f>
      </x:c>
      <x:c r="B83" s="46" t="str">
        <x:f>IF(A83="","",'ورقة-الجرد'!C83)</x:f>
      </x:c>
      <x:c r="C83" s="46" t="str">
        <x:f>IF(A83="","",'ورقة-الجرد'!D83)</x:f>
      </x:c>
      <x:c r="D83" s="46" t="str">
        <x:f>IF(A83="","",'ورقة-الجرد'!E83)</x:f>
      </x:c>
      <x:c r="E83" s="58" t="str">
        <x:f>IF(A83="","",'ورقة-الجرد'!F83)</x:f>
      </x:c>
      <x:c r="F83" s="58" t="str">
        <x:f>IF(A83="","",IF(COUNT('ورقة-الجرد'!H83)=0,"",'ورقة-الجرد'!H83))</x:f>
      </x:c>
      <x:c r="G83" s="58" t="str">
        <x:f>IF(OR(A83="",COUNT(F83)=0),"",F83-E83)</x:f>
      </x:c>
      <x:c r="H83" s="73" t="str">
        <x:f>IF(COUNT(G83)=0,"",IF(E83=0,IF(F83=0,0,1),G83/E83))</x:f>
      </x:c>
      <x:c r="I83" s="58" t="str">
        <x:f>IF(A83="","",'ورقة-الجرد'!G83)</x:f>
      </x:c>
      <x:c r="J83" s="58" t="str">
        <x:f>IF(COUNT(G83)=0,"",G83*I83)</x:f>
      </x:c>
      <x:c r="K83" s="46" t="str">
        <x:f>IF(A83="","",IF(COUNT(F83)=0,"غير معدود",IF(G83=0,"مطابق",IF(G83&lt;0,"عجز","زيادة"))))</x:f>
      </x:c>
      <x:c r="L83" s="46" t="str">
        <x:f>IF(A83="","",IF(COUNT(F83)=0,"",IF(E83=0,IF(F83&lt;&gt;0,"مراجعة","ضمن الحد"),IF(ABS(G83/E83)&gt;='الإعدادات'!$B$10,"مراجعة","ضمن الحد"))))</x:f>
      </x:c>
      <x:c r="M83" s="58" t="str">
        <x:f>IF(COUNT(G83)=0,"",ABS(G83)*I83)</x:f>
      </x:c>
      <x:c r="N83" s="46" t="str">
        <x:f>IF(A83="","",IFERROR(INDEX('الأصناف'!$H$11:$H$110,MATCH(A83,'الأصناف'!$A$11:$A$110,0)),""))</x:f>
      </x:c>
    </x:row>
    <x:row r="84">
      <x:c r="A84" s="46" t="str">
        <x:f>IF('ورقة-الجرد'!B84="","",'ورقة-الجرد'!B84)</x:f>
      </x:c>
      <x:c r="B84" s="46" t="str">
        <x:f>IF(A84="","",'ورقة-الجرد'!C84)</x:f>
      </x:c>
      <x:c r="C84" s="46" t="str">
        <x:f>IF(A84="","",'ورقة-الجرد'!D84)</x:f>
      </x:c>
      <x:c r="D84" s="46" t="str">
        <x:f>IF(A84="","",'ورقة-الجرد'!E84)</x:f>
      </x:c>
      <x:c r="E84" s="58" t="str">
        <x:f>IF(A84="","",'ورقة-الجرد'!F84)</x:f>
      </x:c>
      <x:c r="F84" s="58" t="str">
        <x:f>IF(A84="","",IF(COUNT('ورقة-الجرد'!H84)=0,"",'ورقة-الجرد'!H84))</x:f>
      </x:c>
      <x:c r="G84" s="58" t="str">
        <x:f>IF(OR(A84="",COUNT(F84)=0),"",F84-E84)</x:f>
      </x:c>
      <x:c r="H84" s="73" t="str">
        <x:f>IF(COUNT(G84)=0,"",IF(E84=0,IF(F84=0,0,1),G84/E84))</x:f>
      </x:c>
      <x:c r="I84" s="58" t="str">
        <x:f>IF(A84="","",'ورقة-الجرد'!G84)</x:f>
      </x:c>
      <x:c r="J84" s="58" t="str">
        <x:f>IF(COUNT(G84)=0,"",G84*I84)</x:f>
      </x:c>
      <x:c r="K84" s="46" t="str">
        <x:f>IF(A84="","",IF(COUNT(F84)=0,"غير معدود",IF(G84=0,"مطابق",IF(G84&lt;0,"عجز","زيادة"))))</x:f>
      </x:c>
      <x:c r="L84" s="46" t="str">
        <x:f>IF(A84="","",IF(COUNT(F84)=0,"",IF(E84=0,IF(F84&lt;&gt;0,"مراجعة","ضمن الحد"),IF(ABS(G84/E84)&gt;='الإعدادات'!$B$10,"مراجعة","ضمن الحد"))))</x:f>
      </x:c>
      <x:c r="M84" s="58" t="str">
        <x:f>IF(COUNT(G84)=0,"",ABS(G84)*I84)</x:f>
      </x:c>
      <x:c r="N84" s="46" t="str">
        <x:f>IF(A84="","",IFERROR(INDEX('الأصناف'!$H$11:$H$110,MATCH(A84,'الأصناف'!$A$11:$A$110,0)),""))</x:f>
      </x:c>
    </x:row>
    <x:row r="85">
      <x:c r="A85" s="46" t="str">
        <x:f>IF('ورقة-الجرد'!B85="","",'ورقة-الجرد'!B85)</x:f>
      </x:c>
      <x:c r="B85" s="46" t="str">
        <x:f>IF(A85="","",'ورقة-الجرد'!C85)</x:f>
      </x:c>
      <x:c r="C85" s="46" t="str">
        <x:f>IF(A85="","",'ورقة-الجرد'!D85)</x:f>
      </x:c>
      <x:c r="D85" s="46" t="str">
        <x:f>IF(A85="","",'ورقة-الجرد'!E85)</x:f>
      </x:c>
      <x:c r="E85" s="58" t="str">
        <x:f>IF(A85="","",'ورقة-الجرد'!F85)</x:f>
      </x:c>
      <x:c r="F85" s="58" t="str">
        <x:f>IF(A85="","",IF(COUNT('ورقة-الجرد'!H85)=0,"",'ورقة-الجرد'!H85))</x:f>
      </x:c>
      <x:c r="G85" s="58" t="str">
        <x:f>IF(OR(A85="",COUNT(F85)=0),"",F85-E85)</x:f>
      </x:c>
      <x:c r="H85" s="73" t="str">
        <x:f>IF(COUNT(G85)=0,"",IF(E85=0,IF(F85=0,0,1),G85/E85))</x:f>
      </x:c>
      <x:c r="I85" s="58" t="str">
        <x:f>IF(A85="","",'ورقة-الجرد'!G85)</x:f>
      </x:c>
      <x:c r="J85" s="58" t="str">
        <x:f>IF(COUNT(G85)=0,"",G85*I85)</x:f>
      </x:c>
      <x:c r="K85" s="46" t="str">
        <x:f>IF(A85="","",IF(COUNT(F85)=0,"غير معدود",IF(G85=0,"مطابق",IF(G85&lt;0,"عجز","زيادة"))))</x:f>
      </x:c>
      <x:c r="L85" s="46" t="str">
        <x:f>IF(A85="","",IF(COUNT(F85)=0,"",IF(E85=0,IF(F85&lt;&gt;0,"مراجعة","ضمن الحد"),IF(ABS(G85/E85)&gt;='الإعدادات'!$B$10,"مراجعة","ضمن الحد"))))</x:f>
      </x:c>
      <x:c r="M85" s="58" t="str">
        <x:f>IF(COUNT(G85)=0,"",ABS(G85)*I85)</x:f>
      </x:c>
      <x:c r="N85" s="46" t="str">
        <x:f>IF(A85="","",IFERROR(INDEX('الأصناف'!$H$11:$H$110,MATCH(A85,'الأصناف'!$A$11:$A$110,0)),""))</x:f>
      </x:c>
    </x:row>
    <x:row r="86">
      <x:c r="A86" s="46" t="str">
        <x:f>IF('ورقة-الجرد'!B86="","",'ورقة-الجرد'!B86)</x:f>
      </x:c>
      <x:c r="B86" s="46" t="str">
        <x:f>IF(A86="","",'ورقة-الجرد'!C86)</x:f>
      </x:c>
      <x:c r="C86" s="46" t="str">
        <x:f>IF(A86="","",'ورقة-الجرد'!D86)</x:f>
      </x:c>
      <x:c r="D86" s="46" t="str">
        <x:f>IF(A86="","",'ورقة-الجرد'!E86)</x:f>
      </x:c>
      <x:c r="E86" s="58" t="str">
        <x:f>IF(A86="","",'ورقة-الجرد'!F86)</x:f>
      </x:c>
      <x:c r="F86" s="58" t="str">
        <x:f>IF(A86="","",IF(COUNT('ورقة-الجرد'!H86)=0,"",'ورقة-الجرد'!H86))</x:f>
      </x:c>
      <x:c r="G86" s="58" t="str">
        <x:f>IF(OR(A86="",COUNT(F86)=0),"",F86-E86)</x:f>
      </x:c>
      <x:c r="H86" s="73" t="str">
        <x:f>IF(COUNT(G86)=0,"",IF(E86=0,IF(F86=0,0,1),G86/E86))</x:f>
      </x:c>
      <x:c r="I86" s="58" t="str">
        <x:f>IF(A86="","",'ورقة-الجرد'!G86)</x:f>
      </x:c>
      <x:c r="J86" s="58" t="str">
        <x:f>IF(COUNT(G86)=0,"",G86*I86)</x:f>
      </x:c>
      <x:c r="K86" s="46" t="str">
        <x:f>IF(A86="","",IF(COUNT(F86)=0,"غير معدود",IF(G86=0,"مطابق",IF(G86&lt;0,"عجز","زيادة"))))</x:f>
      </x:c>
      <x:c r="L86" s="46" t="str">
        <x:f>IF(A86="","",IF(COUNT(F86)=0,"",IF(E86=0,IF(F86&lt;&gt;0,"مراجعة","ضمن الحد"),IF(ABS(G86/E86)&gt;='الإعدادات'!$B$10,"مراجعة","ضمن الحد"))))</x:f>
      </x:c>
      <x:c r="M86" s="58" t="str">
        <x:f>IF(COUNT(G86)=0,"",ABS(G86)*I86)</x:f>
      </x:c>
      <x:c r="N86" s="46" t="str">
        <x:f>IF(A86="","",IFERROR(INDEX('الأصناف'!$H$11:$H$110,MATCH(A86,'الأصناف'!$A$11:$A$110,0)),""))</x:f>
      </x:c>
    </x:row>
    <x:row r="87">
      <x:c r="A87" s="46" t="str">
        <x:f>IF('ورقة-الجرد'!B87="","",'ورقة-الجرد'!B87)</x:f>
      </x:c>
      <x:c r="B87" s="46" t="str">
        <x:f>IF(A87="","",'ورقة-الجرد'!C87)</x:f>
      </x:c>
      <x:c r="C87" s="46" t="str">
        <x:f>IF(A87="","",'ورقة-الجرد'!D87)</x:f>
      </x:c>
      <x:c r="D87" s="46" t="str">
        <x:f>IF(A87="","",'ورقة-الجرد'!E87)</x:f>
      </x:c>
      <x:c r="E87" s="58" t="str">
        <x:f>IF(A87="","",'ورقة-الجرد'!F87)</x:f>
      </x:c>
      <x:c r="F87" s="58" t="str">
        <x:f>IF(A87="","",IF(COUNT('ورقة-الجرد'!H87)=0,"",'ورقة-الجرد'!H87))</x:f>
      </x:c>
      <x:c r="G87" s="58" t="str">
        <x:f>IF(OR(A87="",COUNT(F87)=0),"",F87-E87)</x:f>
      </x:c>
      <x:c r="H87" s="73" t="str">
        <x:f>IF(COUNT(G87)=0,"",IF(E87=0,IF(F87=0,0,1),G87/E87))</x:f>
      </x:c>
      <x:c r="I87" s="58" t="str">
        <x:f>IF(A87="","",'ورقة-الجرد'!G87)</x:f>
      </x:c>
      <x:c r="J87" s="58" t="str">
        <x:f>IF(COUNT(G87)=0,"",G87*I87)</x:f>
      </x:c>
      <x:c r="K87" s="46" t="str">
        <x:f>IF(A87="","",IF(COUNT(F87)=0,"غير معدود",IF(G87=0,"مطابق",IF(G87&lt;0,"عجز","زيادة"))))</x:f>
      </x:c>
      <x:c r="L87" s="46" t="str">
        <x:f>IF(A87="","",IF(COUNT(F87)=0,"",IF(E87=0,IF(F87&lt;&gt;0,"مراجعة","ضمن الحد"),IF(ABS(G87/E87)&gt;='الإعدادات'!$B$10,"مراجعة","ضمن الحد"))))</x:f>
      </x:c>
      <x:c r="M87" s="58" t="str">
        <x:f>IF(COUNT(G87)=0,"",ABS(G87)*I87)</x:f>
      </x:c>
      <x:c r="N87" s="46" t="str">
        <x:f>IF(A87="","",IFERROR(INDEX('الأصناف'!$H$11:$H$110,MATCH(A87,'الأصناف'!$A$11:$A$110,0)),""))</x:f>
      </x:c>
    </x:row>
    <x:row r="88">
      <x:c r="A88" s="46" t="str">
        <x:f>IF('ورقة-الجرد'!B88="","",'ورقة-الجرد'!B88)</x:f>
      </x:c>
      <x:c r="B88" s="46" t="str">
        <x:f>IF(A88="","",'ورقة-الجرد'!C88)</x:f>
      </x:c>
      <x:c r="C88" s="46" t="str">
        <x:f>IF(A88="","",'ورقة-الجرد'!D88)</x:f>
      </x:c>
      <x:c r="D88" s="46" t="str">
        <x:f>IF(A88="","",'ورقة-الجرد'!E88)</x:f>
      </x:c>
      <x:c r="E88" s="58" t="str">
        <x:f>IF(A88="","",'ورقة-الجرد'!F88)</x:f>
      </x:c>
      <x:c r="F88" s="58" t="str">
        <x:f>IF(A88="","",IF(COUNT('ورقة-الجرد'!H88)=0,"",'ورقة-الجرد'!H88))</x:f>
      </x:c>
      <x:c r="G88" s="58" t="str">
        <x:f>IF(OR(A88="",COUNT(F88)=0),"",F88-E88)</x:f>
      </x:c>
      <x:c r="H88" s="73" t="str">
        <x:f>IF(COUNT(G88)=0,"",IF(E88=0,IF(F88=0,0,1),G88/E88))</x:f>
      </x:c>
      <x:c r="I88" s="58" t="str">
        <x:f>IF(A88="","",'ورقة-الجرد'!G88)</x:f>
      </x:c>
      <x:c r="J88" s="58" t="str">
        <x:f>IF(COUNT(G88)=0,"",G88*I88)</x:f>
      </x:c>
      <x:c r="K88" s="46" t="str">
        <x:f>IF(A88="","",IF(COUNT(F88)=0,"غير معدود",IF(G88=0,"مطابق",IF(G88&lt;0,"عجز","زيادة"))))</x:f>
      </x:c>
      <x:c r="L88" s="46" t="str">
        <x:f>IF(A88="","",IF(COUNT(F88)=0,"",IF(E88=0,IF(F88&lt;&gt;0,"مراجعة","ضمن الحد"),IF(ABS(G88/E88)&gt;='الإعدادات'!$B$10,"مراجعة","ضمن الحد"))))</x:f>
      </x:c>
      <x:c r="M88" s="58" t="str">
        <x:f>IF(COUNT(G88)=0,"",ABS(G88)*I88)</x:f>
      </x:c>
      <x:c r="N88" s="46" t="str">
        <x:f>IF(A88="","",IFERROR(INDEX('الأصناف'!$H$11:$H$110,MATCH(A88,'الأصناف'!$A$11:$A$110,0)),""))</x:f>
      </x:c>
    </x:row>
    <x:row r="89">
      <x:c r="A89" s="46" t="str">
        <x:f>IF('ورقة-الجرد'!B89="","",'ورقة-الجرد'!B89)</x:f>
      </x:c>
      <x:c r="B89" s="46" t="str">
        <x:f>IF(A89="","",'ورقة-الجرد'!C89)</x:f>
      </x:c>
      <x:c r="C89" s="46" t="str">
        <x:f>IF(A89="","",'ورقة-الجرد'!D89)</x:f>
      </x:c>
      <x:c r="D89" s="46" t="str">
        <x:f>IF(A89="","",'ورقة-الجرد'!E89)</x:f>
      </x:c>
      <x:c r="E89" s="58" t="str">
        <x:f>IF(A89="","",'ورقة-الجرد'!F89)</x:f>
      </x:c>
      <x:c r="F89" s="58" t="str">
        <x:f>IF(A89="","",IF(COUNT('ورقة-الجرد'!H89)=0,"",'ورقة-الجرد'!H89))</x:f>
      </x:c>
      <x:c r="G89" s="58" t="str">
        <x:f>IF(OR(A89="",COUNT(F89)=0),"",F89-E89)</x:f>
      </x:c>
      <x:c r="H89" s="73" t="str">
        <x:f>IF(COUNT(G89)=0,"",IF(E89=0,IF(F89=0,0,1),G89/E89))</x:f>
      </x:c>
      <x:c r="I89" s="58" t="str">
        <x:f>IF(A89="","",'ورقة-الجرد'!G89)</x:f>
      </x:c>
      <x:c r="J89" s="58" t="str">
        <x:f>IF(COUNT(G89)=0,"",G89*I89)</x:f>
      </x:c>
      <x:c r="K89" s="46" t="str">
        <x:f>IF(A89="","",IF(COUNT(F89)=0,"غير معدود",IF(G89=0,"مطابق",IF(G89&lt;0,"عجز","زيادة"))))</x:f>
      </x:c>
      <x:c r="L89" s="46" t="str">
        <x:f>IF(A89="","",IF(COUNT(F89)=0,"",IF(E89=0,IF(F89&lt;&gt;0,"مراجعة","ضمن الحد"),IF(ABS(G89/E89)&gt;='الإعدادات'!$B$10,"مراجعة","ضمن الحد"))))</x:f>
      </x:c>
      <x:c r="M89" s="58" t="str">
        <x:f>IF(COUNT(G89)=0,"",ABS(G89)*I89)</x:f>
      </x:c>
      <x:c r="N89" s="46" t="str">
        <x:f>IF(A89="","",IFERROR(INDEX('الأصناف'!$H$11:$H$110,MATCH(A89,'الأصناف'!$A$11:$A$110,0)),""))</x:f>
      </x:c>
    </x:row>
    <x:row r="90">
      <x:c r="A90" s="46" t="str">
        <x:f>IF('ورقة-الجرد'!B90="","",'ورقة-الجرد'!B90)</x:f>
      </x:c>
      <x:c r="B90" s="46" t="str">
        <x:f>IF(A90="","",'ورقة-الجرد'!C90)</x:f>
      </x:c>
      <x:c r="C90" s="46" t="str">
        <x:f>IF(A90="","",'ورقة-الجرد'!D90)</x:f>
      </x:c>
      <x:c r="D90" s="46" t="str">
        <x:f>IF(A90="","",'ورقة-الجرد'!E90)</x:f>
      </x:c>
      <x:c r="E90" s="58" t="str">
        <x:f>IF(A90="","",'ورقة-الجرد'!F90)</x:f>
      </x:c>
      <x:c r="F90" s="58" t="str">
        <x:f>IF(A90="","",IF(COUNT('ورقة-الجرد'!H90)=0,"",'ورقة-الجرد'!H90))</x:f>
      </x:c>
      <x:c r="G90" s="58" t="str">
        <x:f>IF(OR(A90="",COUNT(F90)=0),"",F90-E90)</x:f>
      </x:c>
      <x:c r="H90" s="73" t="str">
        <x:f>IF(COUNT(G90)=0,"",IF(E90=0,IF(F90=0,0,1),G90/E90))</x:f>
      </x:c>
      <x:c r="I90" s="58" t="str">
        <x:f>IF(A90="","",'ورقة-الجرد'!G90)</x:f>
      </x:c>
      <x:c r="J90" s="58" t="str">
        <x:f>IF(COUNT(G90)=0,"",G90*I90)</x:f>
      </x:c>
      <x:c r="K90" s="46" t="str">
        <x:f>IF(A90="","",IF(COUNT(F90)=0,"غير معدود",IF(G90=0,"مطابق",IF(G90&lt;0,"عجز","زيادة"))))</x:f>
      </x:c>
      <x:c r="L90" s="46" t="str">
        <x:f>IF(A90="","",IF(COUNT(F90)=0,"",IF(E90=0,IF(F90&lt;&gt;0,"مراجعة","ضمن الحد"),IF(ABS(G90/E90)&gt;='الإعدادات'!$B$10,"مراجعة","ضمن الحد"))))</x:f>
      </x:c>
      <x:c r="M90" s="58" t="str">
        <x:f>IF(COUNT(G90)=0,"",ABS(G90)*I90)</x:f>
      </x:c>
      <x:c r="N90" s="46" t="str">
        <x:f>IF(A90="","",IFERROR(INDEX('الأصناف'!$H$11:$H$110,MATCH(A90,'الأصناف'!$A$11:$A$110,0)),""))</x:f>
      </x:c>
    </x:row>
    <x:row r="91">
      <x:c r="A91" s="46" t="str">
        <x:f>IF('ورقة-الجرد'!B91="","",'ورقة-الجرد'!B91)</x:f>
      </x:c>
      <x:c r="B91" s="46" t="str">
        <x:f>IF(A91="","",'ورقة-الجرد'!C91)</x:f>
      </x:c>
      <x:c r="C91" s="46" t="str">
        <x:f>IF(A91="","",'ورقة-الجرد'!D91)</x:f>
      </x:c>
      <x:c r="D91" s="46" t="str">
        <x:f>IF(A91="","",'ورقة-الجرد'!E91)</x:f>
      </x:c>
      <x:c r="E91" s="58" t="str">
        <x:f>IF(A91="","",'ورقة-الجرد'!F91)</x:f>
      </x:c>
      <x:c r="F91" s="58" t="str">
        <x:f>IF(A91="","",IF(COUNT('ورقة-الجرد'!H91)=0,"",'ورقة-الجرد'!H91))</x:f>
      </x:c>
      <x:c r="G91" s="58" t="str">
        <x:f>IF(OR(A91="",COUNT(F91)=0),"",F91-E91)</x:f>
      </x:c>
      <x:c r="H91" s="73" t="str">
        <x:f>IF(COUNT(G91)=0,"",IF(E91=0,IF(F91=0,0,1),G91/E91))</x:f>
      </x:c>
      <x:c r="I91" s="58" t="str">
        <x:f>IF(A91="","",'ورقة-الجرد'!G91)</x:f>
      </x:c>
      <x:c r="J91" s="58" t="str">
        <x:f>IF(COUNT(G91)=0,"",G91*I91)</x:f>
      </x:c>
      <x:c r="K91" s="46" t="str">
        <x:f>IF(A91="","",IF(COUNT(F91)=0,"غير معدود",IF(G91=0,"مطابق",IF(G91&lt;0,"عجز","زيادة"))))</x:f>
      </x:c>
      <x:c r="L91" s="46" t="str">
        <x:f>IF(A91="","",IF(COUNT(F91)=0,"",IF(E91=0,IF(F91&lt;&gt;0,"مراجعة","ضمن الحد"),IF(ABS(G91/E91)&gt;='الإعدادات'!$B$10,"مراجعة","ضمن الحد"))))</x:f>
      </x:c>
      <x:c r="M91" s="58" t="str">
        <x:f>IF(COUNT(G91)=0,"",ABS(G91)*I91)</x:f>
      </x:c>
      <x:c r="N91" s="46" t="str">
        <x:f>IF(A91="","",IFERROR(INDEX('الأصناف'!$H$11:$H$110,MATCH(A91,'الأصناف'!$A$11:$A$110,0)),""))</x:f>
      </x:c>
    </x:row>
    <x:row r="92">
      <x:c r="A92" s="46" t="str">
        <x:f>IF('ورقة-الجرد'!B92="","",'ورقة-الجرد'!B92)</x:f>
      </x:c>
      <x:c r="B92" s="46" t="str">
        <x:f>IF(A92="","",'ورقة-الجرد'!C92)</x:f>
      </x:c>
      <x:c r="C92" s="46" t="str">
        <x:f>IF(A92="","",'ورقة-الجرد'!D92)</x:f>
      </x:c>
      <x:c r="D92" s="46" t="str">
        <x:f>IF(A92="","",'ورقة-الجرد'!E92)</x:f>
      </x:c>
      <x:c r="E92" s="58" t="str">
        <x:f>IF(A92="","",'ورقة-الجرد'!F92)</x:f>
      </x:c>
      <x:c r="F92" s="58" t="str">
        <x:f>IF(A92="","",IF(COUNT('ورقة-الجرد'!H92)=0,"",'ورقة-الجرد'!H92))</x:f>
      </x:c>
      <x:c r="G92" s="58" t="str">
        <x:f>IF(OR(A92="",COUNT(F92)=0),"",F92-E92)</x:f>
      </x:c>
      <x:c r="H92" s="73" t="str">
        <x:f>IF(COUNT(G92)=0,"",IF(E92=0,IF(F92=0,0,1),G92/E92))</x:f>
      </x:c>
      <x:c r="I92" s="58" t="str">
        <x:f>IF(A92="","",'ورقة-الجرد'!G92)</x:f>
      </x:c>
      <x:c r="J92" s="58" t="str">
        <x:f>IF(COUNT(G92)=0,"",G92*I92)</x:f>
      </x:c>
      <x:c r="K92" s="46" t="str">
        <x:f>IF(A92="","",IF(COUNT(F92)=0,"غير معدود",IF(G92=0,"مطابق",IF(G92&lt;0,"عجز","زيادة"))))</x:f>
      </x:c>
      <x:c r="L92" s="46" t="str">
        <x:f>IF(A92="","",IF(COUNT(F92)=0,"",IF(E92=0,IF(F92&lt;&gt;0,"مراجعة","ضمن الحد"),IF(ABS(G92/E92)&gt;='الإعدادات'!$B$10,"مراجعة","ضمن الحد"))))</x:f>
      </x:c>
      <x:c r="M92" s="58" t="str">
        <x:f>IF(COUNT(G92)=0,"",ABS(G92)*I92)</x:f>
      </x:c>
      <x:c r="N92" s="46" t="str">
        <x:f>IF(A92="","",IFERROR(INDEX('الأصناف'!$H$11:$H$110,MATCH(A92,'الأصناف'!$A$11:$A$110,0)),""))</x:f>
      </x:c>
    </x:row>
    <x:row r="93">
      <x:c r="A93" s="46" t="str">
        <x:f>IF('ورقة-الجرد'!B93="","",'ورقة-الجرد'!B93)</x:f>
      </x:c>
      <x:c r="B93" s="46" t="str">
        <x:f>IF(A93="","",'ورقة-الجرد'!C93)</x:f>
      </x:c>
      <x:c r="C93" s="46" t="str">
        <x:f>IF(A93="","",'ورقة-الجرد'!D93)</x:f>
      </x:c>
      <x:c r="D93" s="46" t="str">
        <x:f>IF(A93="","",'ورقة-الجرد'!E93)</x:f>
      </x:c>
      <x:c r="E93" s="58" t="str">
        <x:f>IF(A93="","",'ورقة-الجرد'!F93)</x:f>
      </x:c>
      <x:c r="F93" s="58" t="str">
        <x:f>IF(A93="","",IF(COUNT('ورقة-الجرد'!H93)=0,"",'ورقة-الجرد'!H93))</x:f>
      </x:c>
      <x:c r="G93" s="58" t="str">
        <x:f>IF(OR(A93="",COUNT(F93)=0),"",F93-E93)</x:f>
      </x:c>
      <x:c r="H93" s="73" t="str">
        <x:f>IF(COUNT(G93)=0,"",IF(E93=0,IF(F93=0,0,1),G93/E93))</x:f>
      </x:c>
      <x:c r="I93" s="58" t="str">
        <x:f>IF(A93="","",'ورقة-الجرد'!G93)</x:f>
      </x:c>
      <x:c r="J93" s="58" t="str">
        <x:f>IF(COUNT(G93)=0,"",G93*I93)</x:f>
      </x:c>
      <x:c r="K93" s="46" t="str">
        <x:f>IF(A93="","",IF(COUNT(F93)=0,"غير معدود",IF(G93=0,"مطابق",IF(G93&lt;0,"عجز","زيادة"))))</x:f>
      </x:c>
      <x:c r="L93" s="46" t="str">
        <x:f>IF(A93="","",IF(COUNT(F93)=0,"",IF(E93=0,IF(F93&lt;&gt;0,"مراجعة","ضمن الحد"),IF(ABS(G93/E93)&gt;='الإعدادات'!$B$10,"مراجعة","ضمن الحد"))))</x:f>
      </x:c>
      <x:c r="M93" s="58" t="str">
        <x:f>IF(COUNT(G93)=0,"",ABS(G93)*I93)</x:f>
      </x:c>
      <x:c r="N93" s="46" t="str">
        <x:f>IF(A93="","",IFERROR(INDEX('الأصناف'!$H$11:$H$110,MATCH(A93,'الأصناف'!$A$11:$A$110,0)),""))</x:f>
      </x:c>
    </x:row>
    <x:row r="94">
      <x:c r="A94" s="46" t="str">
        <x:f>IF('ورقة-الجرد'!B94="","",'ورقة-الجرد'!B94)</x:f>
      </x:c>
      <x:c r="B94" s="46" t="str">
        <x:f>IF(A94="","",'ورقة-الجرد'!C94)</x:f>
      </x:c>
      <x:c r="C94" s="46" t="str">
        <x:f>IF(A94="","",'ورقة-الجرد'!D94)</x:f>
      </x:c>
      <x:c r="D94" s="46" t="str">
        <x:f>IF(A94="","",'ورقة-الجرد'!E94)</x:f>
      </x:c>
      <x:c r="E94" s="58" t="str">
        <x:f>IF(A94="","",'ورقة-الجرد'!F94)</x:f>
      </x:c>
      <x:c r="F94" s="58" t="str">
        <x:f>IF(A94="","",IF(COUNT('ورقة-الجرد'!H94)=0,"",'ورقة-الجرد'!H94))</x:f>
      </x:c>
      <x:c r="G94" s="58" t="str">
        <x:f>IF(OR(A94="",COUNT(F94)=0),"",F94-E94)</x:f>
      </x:c>
      <x:c r="H94" s="73" t="str">
        <x:f>IF(COUNT(G94)=0,"",IF(E94=0,IF(F94=0,0,1),G94/E94))</x:f>
      </x:c>
      <x:c r="I94" s="58" t="str">
        <x:f>IF(A94="","",'ورقة-الجرد'!G94)</x:f>
      </x:c>
      <x:c r="J94" s="58" t="str">
        <x:f>IF(COUNT(G94)=0,"",G94*I94)</x:f>
      </x:c>
      <x:c r="K94" s="46" t="str">
        <x:f>IF(A94="","",IF(COUNT(F94)=0,"غير معدود",IF(G94=0,"مطابق",IF(G94&lt;0,"عجز","زيادة"))))</x:f>
      </x:c>
      <x:c r="L94" s="46" t="str">
        <x:f>IF(A94="","",IF(COUNT(F94)=0,"",IF(E94=0,IF(F94&lt;&gt;0,"مراجعة","ضمن الحد"),IF(ABS(G94/E94)&gt;='الإعدادات'!$B$10,"مراجعة","ضمن الحد"))))</x:f>
      </x:c>
      <x:c r="M94" s="58" t="str">
        <x:f>IF(COUNT(G94)=0,"",ABS(G94)*I94)</x:f>
      </x:c>
      <x:c r="N94" s="46" t="str">
        <x:f>IF(A94="","",IFERROR(INDEX('الأصناف'!$H$11:$H$110,MATCH(A94,'الأصناف'!$A$11:$A$110,0)),""))</x:f>
      </x:c>
    </x:row>
    <x:row r="95">
      <x:c r="A95" s="46" t="str">
        <x:f>IF('ورقة-الجرد'!B95="","",'ورقة-الجرد'!B95)</x:f>
      </x:c>
      <x:c r="B95" s="46" t="str">
        <x:f>IF(A95="","",'ورقة-الجرد'!C95)</x:f>
      </x:c>
      <x:c r="C95" s="46" t="str">
        <x:f>IF(A95="","",'ورقة-الجرد'!D95)</x:f>
      </x:c>
      <x:c r="D95" s="46" t="str">
        <x:f>IF(A95="","",'ورقة-الجرد'!E95)</x:f>
      </x:c>
      <x:c r="E95" s="58" t="str">
        <x:f>IF(A95="","",'ورقة-الجرد'!F95)</x:f>
      </x:c>
      <x:c r="F95" s="58" t="str">
        <x:f>IF(A95="","",IF(COUNT('ورقة-الجرد'!H95)=0,"",'ورقة-الجرد'!H95))</x:f>
      </x:c>
      <x:c r="G95" s="58" t="str">
        <x:f>IF(OR(A95="",COUNT(F95)=0),"",F95-E95)</x:f>
      </x:c>
      <x:c r="H95" s="73" t="str">
        <x:f>IF(COUNT(G95)=0,"",IF(E95=0,IF(F95=0,0,1),G95/E95))</x:f>
      </x:c>
      <x:c r="I95" s="58" t="str">
        <x:f>IF(A95="","",'ورقة-الجرد'!G95)</x:f>
      </x:c>
      <x:c r="J95" s="58" t="str">
        <x:f>IF(COUNT(G95)=0,"",G95*I95)</x:f>
      </x:c>
      <x:c r="K95" s="46" t="str">
        <x:f>IF(A95="","",IF(COUNT(F95)=0,"غير معدود",IF(G95=0,"مطابق",IF(G95&lt;0,"عجز","زيادة"))))</x:f>
      </x:c>
      <x:c r="L95" s="46" t="str">
        <x:f>IF(A95="","",IF(COUNT(F95)=0,"",IF(E95=0,IF(F95&lt;&gt;0,"مراجعة","ضمن الحد"),IF(ABS(G95/E95)&gt;='الإعدادات'!$B$10,"مراجعة","ضمن الحد"))))</x:f>
      </x:c>
      <x:c r="M95" s="58" t="str">
        <x:f>IF(COUNT(G95)=0,"",ABS(G95)*I95)</x:f>
      </x:c>
      <x:c r="N95" s="46" t="str">
        <x:f>IF(A95="","",IFERROR(INDEX('الأصناف'!$H$11:$H$110,MATCH(A95,'الأصناف'!$A$11:$A$110,0)),""))</x:f>
      </x:c>
    </x:row>
    <x:row r="96">
      <x:c r="A96" s="46" t="str">
        <x:f>IF('ورقة-الجرد'!B96="","",'ورقة-الجرد'!B96)</x:f>
      </x:c>
      <x:c r="B96" s="46" t="str">
        <x:f>IF(A96="","",'ورقة-الجرد'!C96)</x:f>
      </x:c>
      <x:c r="C96" s="46" t="str">
        <x:f>IF(A96="","",'ورقة-الجرد'!D96)</x:f>
      </x:c>
      <x:c r="D96" s="46" t="str">
        <x:f>IF(A96="","",'ورقة-الجرد'!E96)</x:f>
      </x:c>
      <x:c r="E96" s="58" t="str">
        <x:f>IF(A96="","",'ورقة-الجرد'!F96)</x:f>
      </x:c>
      <x:c r="F96" s="58" t="str">
        <x:f>IF(A96="","",IF(COUNT('ورقة-الجرد'!H96)=0,"",'ورقة-الجرد'!H96))</x:f>
      </x:c>
      <x:c r="G96" s="58" t="str">
        <x:f>IF(OR(A96="",COUNT(F96)=0),"",F96-E96)</x:f>
      </x:c>
      <x:c r="H96" s="73" t="str">
        <x:f>IF(COUNT(G96)=0,"",IF(E96=0,IF(F96=0,0,1),G96/E96))</x:f>
      </x:c>
      <x:c r="I96" s="58" t="str">
        <x:f>IF(A96="","",'ورقة-الجرد'!G96)</x:f>
      </x:c>
      <x:c r="J96" s="58" t="str">
        <x:f>IF(COUNT(G96)=0,"",G96*I96)</x:f>
      </x:c>
      <x:c r="K96" s="46" t="str">
        <x:f>IF(A96="","",IF(COUNT(F96)=0,"غير معدود",IF(G96=0,"مطابق",IF(G96&lt;0,"عجز","زيادة"))))</x:f>
      </x:c>
      <x:c r="L96" s="46" t="str">
        <x:f>IF(A96="","",IF(COUNT(F96)=0,"",IF(E96=0,IF(F96&lt;&gt;0,"مراجعة","ضمن الحد"),IF(ABS(G96/E96)&gt;='الإعدادات'!$B$10,"مراجعة","ضمن الحد"))))</x:f>
      </x:c>
      <x:c r="M96" s="58" t="str">
        <x:f>IF(COUNT(G96)=0,"",ABS(G96)*I96)</x:f>
      </x:c>
      <x:c r="N96" s="46" t="str">
        <x:f>IF(A96="","",IFERROR(INDEX('الأصناف'!$H$11:$H$110,MATCH(A96,'الأصناف'!$A$11:$A$110,0)),""))</x:f>
      </x:c>
    </x:row>
    <x:row r="97">
      <x:c r="A97" s="46" t="str">
        <x:f>IF('ورقة-الجرد'!B97="","",'ورقة-الجرد'!B97)</x:f>
      </x:c>
      <x:c r="B97" s="46" t="str">
        <x:f>IF(A97="","",'ورقة-الجرد'!C97)</x:f>
      </x:c>
      <x:c r="C97" s="46" t="str">
        <x:f>IF(A97="","",'ورقة-الجرد'!D97)</x:f>
      </x:c>
      <x:c r="D97" s="46" t="str">
        <x:f>IF(A97="","",'ورقة-الجرد'!E97)</x:f>
      </x:c>
      <x:c r="E97" s="58" t="str">
        <x:f>IF(A97="","",'ورقة-الجرد'!F97)</x:f>
      </x:c>
      <x:c r="F97" s="58" t="str">
        <x:f>IF(A97="","",IF(COUNT('ورقة-الجرد'!H97)=0,"",'ورقة-الجرد'!H97))</x:f>
      </x:c>
      <x:c r="G97" s="58" t="str">
        <x:f>IF(OR(A97="",COUNT(F97)=0),"",F97-E97)</x:f>
      </x:c>
      <x:c r="H97" s="73" t="str">
        <x:f>IF(COUNT(G97)=0,"",IF(E97=0,IF(F97=0,0,1),G97/E97))</x:f>
      </x:c>
      <x:c r="I97" s="58" t="str">
        <x:f>IF(A97="","",'ورقة-الجرد'!G97)</x:f>
      </x:c>
      <x:c r="J97" s="58" t="str">
        <x:f>IF(COUNT(G97)=0,"",G97*I97)</x:f>
      </x:c>
      <x:c r="K97" s="46" t="str">
        <x:f>IF(A97="","",IF(COUNT(F97)=0,"غير معدود",IF(G97=0,"مطابق",IF(G97&lt;0,"عجز","زيادة"))))</x:f>
      </x:c>
      <x:c r="L97" s="46" t="str">
        <x:f>IF(A97="","",IF(COUNT(F97)=0,"",IF(E97=0,IF(F97&lt;&gt;0,"مراجعة","ضمن الحد"),IF(ABS(G97/E97)&gt;='الإعدادات'!$B$10,"مراجعة","ضمن الحد"))))</x:f>
      </x:c>
      <x:c r="M97" s="58" t="str">
        <x:f>IF(COUNT(G97)=0,"",ABS(G97)*I97)</x:f>
      </x:c>
      <x:c r="N97" s="46" t="str">
        <x:f>IF(A97="","",IFERROR(INDEX('الأصناف'!$H$11:$H$110,MATCH(A97,'الأصناف'!$A$11:$A$110,0)),""))</x:f>
      </x:c>
    </x:row>
    <x:row r="98">
      <x:c r="A98" s="46" t="str">
        <x:f>IF('ورقة-الجرد'!B98="","",'ورقة-الجرد'!B98)</x:f>
      </x:c>
      <x:c r="B98" s="46" t="str">
        <x:f>IF(A98="","",'ورقة-الجرد'!C98)</x:f>
      </x:c>
      <x:c r="C98" s="46" t="str">
        <x:f>IF(A98="","",'ورقة-الجرد'!D98)</x:f>
      </x:c>
      <x:c r="D98" s="46" t="str">
        <x:f>IF(A98="","",'ورقة-الجرد'!E98)</x:f>
      </x:c>
      <x:c r="E98" s="58" t="str">
        <x:f>IF(A98="","",'ورقة-الجرد'!F98)</x:f>
      </x:c>
      <x:c r="F98" s="58" t="str">
        <x:f>IF(A98="","",IF(COUNT('ورقة-الجرد'!H98)=0,"",'ورقة-الجرد'!H98))</x:f>
      </x:c>
      <x:c r="G98" s="58" t="str">
        <x:f>IF(OR(A98="",COUNT(F98)=0),"",F98-E98)</x:f>
      </x:c>
      <x:c r="H98" s="73" t="str">
        <x:f>IF(COUNT(G98)=0,"",IF(E98=0,IF(F98=0,0,1),G98/E98))</x:f>
      </x:c>
      <x:c r="I98" s="58" t="str">
        <x:f>IF(A98="","",'ورقة-الجرد'!G98)</x:f>
      </x:c>
      <x:c r="J98" s="58" t="str">
        <x:f>IF(COUNT(G98)=0,"",G98*I98)</x:f>
      </x:c>
      <x:c r="K98" s="46" t="str">
        <x:f>IF(A98="","",IF(COUNT(F98)=0,"غير معدود",IF(G98=0,"مطابق",IF(G98&lt;0,"عجز","زيادة"))))</x:f>
      </x:c>
      <x:c r="L98" s="46" t="str">
        <x:f>IF(A98="","",IF(COUNT(F98)=0,"",IF(E98=0,IF(F98&lt;&gt;0,"مراجعة","ضمن الحد"),IF(ABS(G98/E98)&gt;='الإعدادات'!$B$10,"مراجعة","ضمن الحد"))))</x:f>
      </x:c>
      <x:c r="M98" s="58" t="str">
        <x:f>IF(COUNT(G98)=0,"",ABS(G98)*I98)</x:f>
      </x:c>
      <x:c r="N98" s="46" t="str">
        <x:f>IF(A98="","",IFERROR(INDEX('الأصناف'!$H$11:$H$110,MATCH(A98,'الأصناف'!$A$11:$A$110,0)),""))</x:f>
      </x:c>
    </x:row>
    <x:row r="99">
      <x:c r="A99" s="46" t="str">
        <x:f>IF('ورقة-الجرد'!B99="","",'ورقة-الجرد'!B99)</x:f>
      </x:c>
      <x:c r="B99" s="46" t="str">
        <x:f>IF(A99="","",'ورقة-الجرد'!C99)</x:f>
      </x:c>
      <x:c r="C99" s="46" t="str">
        <x:f>IF(A99="","",'ورقة-الجرد'!D99)</x:f>
      </x:c>
      <x:c r="D99" s="46" t="str">
        <x:f>IF(A99="","",'ورقة-الجرد'!E99)</x:f>
      </x:c>
      <x:c r="E99" s="58" t="str">
        <x:f>IF(A99="","",'ورقة-الجرد'!F99)</x:f>
      </x:c>
      <x:c r="F99" s="58" t="str">
        <x:f>IF(A99="","",IF(COUNT('ورقة-الجرد'!H99)=0,"",'ورقة-الجرد'!H99))</x:f>
      </x:c>
      <x:c r="G99" s="58" t="str">
        <x:f>IF(OR(A99="",COUNT(F99)=0),"",F99-E99)</x:f>
      </x:c>
      <x:c r="H99" s="73" t="str">
        <x:f>IF(COUNT(G99)=0,"",IF(E99=0,IF(F99=0,0,1),G99/E99))</x:f>
      </x:c>
      <x:c r="I99" s="58" t="str">
        <x:f>IF(A99="","",'ورقة-الجرد'!G99)</x:f>
      </x:c>
      <x:c r="J99" s="58" t="str">
        <x:f>IF(COUNT(G99)=0,"",G99*I99)</x:f>
      </x:c>
      <x:c r="K99" s="46" t="str">
        <x:f>IF(A99="","",IF(COUNT(F99)=0,"غير معدود",IF(G99=0,"مطابق",IF(G99&lt;0,"عجز","زيادة"))))</x:f>
      </x:c>
      <x:c r="L99" s="46" t="str">
        <x:f>IF(A99="","",IF(COUNT(F99)=0,"",IF(E99=0,IF(F99&lt;&gt;0,"مراجعة","ضمن الحد"),IF(ABS(G99/E99)&gt;='الإعدادات'!$B$10,"مراجعة","ضمن الحد"))))</x:f>
      </x:c>
      <x:c r="M99" s="58" t="str">
        <x:f>IF(COUNT(G99)=0,"",ABS(G99)*I99)</x:f>
      </x:c>
      <x:c r="N99" s="46" t="str">
        <x:f>IF(A99="","",IFERROR(INDEX('الأصناف'!$H$11:$H$110,MATCH(A99,'الأصناف'!$A$11:$A$110,0)),""))</x:f>
      </x:c>
    </x:row>
    <x:row r="100">
      <x:c r="A100" s="46" t="str">
        <x:f>IF('ورقة-الجرد'!B100="","",'ورقة-الجرد'!B100)</x:f>
      </x:c>
      <x:c r="B100" s="46" t="str">
        <x:f>IF(A100="","",'ورقة-الجرد'!C100)</x:f>
      </x:c>
      <x:c r="C100" s="46" t="str">
        <x:f>IF(A100="","",'ورقة-الجرد'!D100)</x:f>
      </x:c>
      <x:c r="D100" s="46" t="str">
        <x:f>IF(A100="","",'ورقة-الجرد'!E100)</x:f>
      </x:c>
      <x:c r="E100" s="58" t="str">
        <x:f>IF(A100="","",'ورقة-الجرد'!F100)</x:f>
      </x:c>
      <x:c r="F100" s="58" t="str">
        <x:f>IF(A100="","",IF(COUNT('ورقة-الجرد'!H100)=0,"",'ورقة-الجرد'!H100))</x:f>
      </x:c>
      <x:c r="G100" s="58" t="str">
        <x:f>IF(OR(A100="",COUNT(F100)=0),"",F100-E100)</x:f>
      </x:c>
      <x:c r="H100" s="73" t="str">
        <x:f>IF(COUNT(G100)=0,"",IF(E100=0,IF(F100=0,0,1),G100/E100))</x:f>
      </x:c>
      <x:c r="I100" s="58" t="str">
        <x:f>IF(A100="","",'ورقة-الجرد'!G100)</x:f>
      </x:c>
      <x:c r="J100" s="58" t="str">
        <x:f>IF(COUNT(G100)=0,"",G100*I100)</x:f>
      </x:c>
      <x:c r="K100" s="46" t="str">
        <x:f>IF(A100="","",IF(COUNT(F100)=0,"غير معدود",IF(G100=0,"مطابق",IF(G100&lt;0,"عجز","زيادة"))))</x:f>
      </x:c>
      <x:c r="L100" s="46" t="str">
        <x:f>IF(A100="","",IF(COUNT(F100)=0,"",IF(E100=0,IF(F100&lt;&gt;0,"مراجعة","ضمن الحد"),IF(ABS(G100/E100)&gt;='الإعدادات'!$B$10,"مراجعة","ضمن الحد"))))</x:f>
      </x:c>
      <x:c r="M100" s="58" t="str">
        <x:f>IF(COUNT(G100)=0,"",ABS(G100)*I100)</x:f>
      </x:c>
      <x:c r="N100" s="46" t="str">
        <x:f>IF(A100="","",IFERROR(INDEX('الأصناف'!$H$11:$H$110,MATCH(A100,'الأصناف'!$A$11:$A$110,0)),""))</x:f>
      </x:c>
    </x:row>
    <x:row r="101">
      <x:c r="A101" s="46" t="str">
        <x:f>IF('ورقة-الجرد'!B101="","",'ورقة-الجرد'!B101)</x:f>
      </x:c>
      <x:c r="B101" s="46" t="str">
        <x:f>IF(A101="","",'ورقة-الجرد'!C101)</x:f>
      </x:c>
      <x:c r="C101" s="46" t="str">
        <x:f>IF(A101="","",'ورقة-الجرد'!D101)</x:f>
      </x:c>
      <x:c r="D101" s="46" t="str">
        <x:f>IF(A101="","",'ورقة-الجرد'!E101)</x:f>
      </x:c>
      <x:c r="E101" s="58" t="str">
        <x:f>IF(A101="","",'ورقة-الجرد'!F101)</x:f>
      </x:c>
      <x:c r="F101" s="58" t="str">
        <x:f>IF(A101="","",IF(COUNT('ورقة-الجرد'!H101)=0,"",'ورقة-الجرد'!H101))</x:f>
      </x:c>
      <x:c r="G101" s="58" t="str">
        <x:f>IF(OR(A101="",COUNT(F101)=0),"",F101-E101)</x:f>
      </x:c>
      <x:c r="H101" s="73" t="str">
        <x:f>IF(COUNT(G101)=0,"",IF(E101=0,IF(F101=0,0,1),G101/E101))</x:f>
      </x:c>
      <x:c r="I101" s="58" t="str">
        <x:f>IF(A101="","",'ورقة-الجرد'!G101)</x:f>
      </x:c>
      <x:c r="J101" s="58" t="str">
        <x:f>IF(COUNT(G101)=0,"",G101*I101)</x:f>
      </x:c>
      <x:c r="K101" s="46" t="str">
        <x:f>IF(A101="","",IF(COUNT(F101)=0,"غير معدود",IF(G101=0,"مطابق",IF(G101&lt;0,"عجز","زيادة"))))</x:f>
      </x:c>
      <x:c r="L101" s="46" t="str">
        <x:f>IF(A101="","",IF(COUNT(F101)=0,"",IF(E101=0,IF(F101&lt;&gt;0,"مراجعة","ضمن الحد"),IF(ABS(G101/E101)&gt;='الإعدادات'!$B$10,"مراجعة","ضمن الحد"))))</x:f>
      </x:c>
      <x:c r="M101" s="58" t="str">
        <x:f>IF(COUNT(G101)=0,"",ABS(G101)*I101)</x:f>
      </x:c>
      <x:c r="N101" s="46" t="str">
        <x:f>IF(A101="","",IFERROR(INDEX('الأصناف'!$H$11:$H$110,MATCH(A101,'الأصناف'!$A$11:$A$110,0)),""))</x:f>
      </x:c>
    </x:row>
    <x:row r="102">
      <x:c r="A102" s="46" t="str">
        <x:f>IF('ورقة-الجرد'!B102="","",'ورقة-الجرد'!B102)</x:f>
      </x:c>
      <x:c r="B102" s="46" t="str">
        <x:f>IF(A102="","",'ورقة-الجرد'!C102)</x:f>
      </x:c>
      <x:c r="C102" s="46" t="str">
        <x:f>IF(A102="","",'ورقة-الجرد'!D102)</x:f>
      </x:c>
      <x:c r="D102" s="46" t="str">
        <x:f>IF(A102="","",'ورقة-الجرد'!E102)</x:f>
      </x:c>
      <x:c r="E102" s="58" t="str">
        <x:f>IF(A102="","",'ورقة-الجرد'!F102)</x:f>
      </x:c>
      <x:c r="F102" s="58" t="str">
        <x:f>IF(A102="","",IF(COUNT('ورقة-الجرد'!H102)=0,"",'ورقة-الجرد'!H102))</x:f>
      </x:c>
      <x:c r="G102" s="58" t="str">
        <x:f>IF(OR(A102="",COUNT(F102)=0),"",F102-E102)</x:f>
      </x:c>
      <x:c r="H102" s="73" t="str">
        <x:f>IF(COUNT(G102)=0,"",IF(E102=0,IF(F102=0,0,1),G102/E102))</x:f>
      </x:c>
      <x:c r="I102" s="58" t="str">
        <x:f>IF(A102="","",'ورقة-الجرد'!G102)</x:f>
      </x:c>
      <x:c r="J102" s="58" t="str">
        <x:f>IF(COUNT(G102)=0,"",G102*I102)</x:f>
      </x:c>
      <x:c r="K102" s="46" t="str">
        <x:f>IF(A102="","",IF(COUNT(F102)=0,"غير معدود",IF(G102=0,"مطابق",IF(G102&lt;0,"عجز","زيادة"))))</x:f>
      </x:c>
      <x:c r="L102" s="46" t="str">
        <x:f>IF(A102="","",IF(COUNT(F102)=0,"",IF(E102=0,IF(F102&lt;&gt;0,"مراجعة","ضمن الحد"),IF(ABS(G102/E102)&gt;='الإعدادات'!$B$10,"مراجعة","ضمن الحد"))))</x:f>
      </x:c>
      <x:c r="M102" s="58" t="str">
        <x:f>IF(COUNT(G102)=0,"",ABS(G102)*I102)</x:f>
      </x:c>
      <x:c r="N102" s="46" t="str">
        <x:f>IF(A102="","",IFERROR(INDEX('الأصناف'!$H$11:$H$110,MATCH(A102,'الأصناف'!$A$11:$A$110,0)),""))</x:f>
      </x:c>
    </x:row>
    <x:row r="103">
      <x:c r="A103" s="46" t="str">
        <x:f>IF('ورقة-الجرد'!B103="","",'ورقة-الجرد'!B103)</x:f>
      </x:c>
      <x:c r="B103" s="46" t="str">
        <x:f>IF(A103="","",'ورقة-الجرد'!C103)</x:f>
      </x:c>
      <x:c r="C103" s="46" t="str">
        <x:f>IF(A103="","",'ورقة-الجرد'!D103)</x:f>
      </x:c>
      <x:c r="D103" s="46" t="str">
        <x:f>IF(A103="","",'ورقة-الجرد'!E103)</x:f>
      </x:c>
      <x:c r="E103" s="58" t="str">
        <x:f>IF(A103="","",'ورقة-الجرد'!F103)</x:f>
      </x:c>
      <x:c r="F103" s="58" t="str">
        <x:f>IF(A103="","",IF(COUNT('ورقة-الجرد'!H103)=0,"",'ورقة-الجرد'!H103))</x:f>
      </x:c>
      <x:c r="G103" s="58" t="str">
        <x:f>IF(OR(A103="",COUNT(F103)=0),"",F103-E103)</x:f>
      </x:c>
      <x:c r="H103" s="73" t="str">
        <x:f>IF(COUNT(G103)=0,"",IF(E103=0,IF(F103=0,0,1),G103/E103))</x:f>
      </x:c>
      <x:c r="I103" s="58" t="str">
        <x:f>IF(A103="","",'ورقة-الجرد'!G103)</x:f>
      </x:c>
      <x:c r="J103" s="58" t="str">
        <x:f>IF(COUNT(G103)=0,"",G103*I103)</x:f>
      </x:c>
      <x:c r="K103" s="46" t="str">
        <x:f>IF(A103="","",IF(COUNT(F103)=0,"غير معدود",IF(G103=0,"مطابق",IF(G103&lt;0,"عجز","زيادة"))))</x:f>
      </x:c>
      <x:c r="L103" s="46" t="str">
        <x:f>IF(A103="","",IF(COUNT(F103)=0,"",IF(E103=0,IF(F103&lt;&gt;0,"مراجعة","ضمن الحد"),IF(ABS(G103/E103)&gt;='الإعدادات'!$B$10,"مراجعة","ضمن الحد"))))</x:f>
      </x:c>
      <x:c r="M103" s="58" t="str">
        <x:f>IF(COUNT(G103)=0,"",ABS(G103)*I103)</x:f>
      </x:c>
      <x:c r="N103" s="46" t="str">
        <x:f>IF(A103="","",IFERROR(INDEX('الأصناف'!$H$11:$H$110,MATCH(A103,'الأصناف'!$A$11:$A$110,0)),""))</x:f>
      </x:c>
    </x:row>
    <x:row r="104">
      <x:c r="A104" s="46" t="str">
        <x:f>IF('ورقة-الجرد'!B104="","",'ورقة-الجرد'!B104)</x:f>
      </x:c>
      <x:c r="B104" s="46" t="str">
        <x:f>IF(A104="","",'ورقة-الجرد'!C104)</x:f>
      </x:c>
      <x:c r="C104" s="46" t="str">
        <x:f>IF(A104="","",'ورقة-الجرد'!D104)</x:f>
      </x:c>
      <x:c r="D104" s="46" t="str">
        <x:f>IF(A104="","",'ورقة-الجرد'!E104)</x:f>
      </x:c>
      <x:c r="E104" s="58" t="str">
        <x:f>IF(A104="","",'ورقة-الجرد'!F104)</x:f>
      </x:c>
      <x:c r="F104" s="58" t="str">
        <x:f>IF(A104="","",IF(COUNT('ورقة-الجرد'!H104)=0,"",'ورقة-الجرد'!H104))</x:f>
      </x:c>
      <x:c r="G104" s="58" t="str">
        <x:f>IF(OR(A104="",COUNT(F104)=0),"",F104-E104)</x:f>
      </x:c>
      <x:c r="H104" s="73" t="str">
        <x:f>IF(COUNT(G104)=0,"",IF(E104=0,IF(F104=0,0,1),G104/E104))</x:f>
      </x:c>
      <x:c r="I104" s="58" t="str">
        <x:f>IF(A104="","",'ورقة-الجرد'!G104)</x:f>
      </x:c>
      <x:c r="J104" s="58" t="str">
        <x:f>IF(COUNT(G104)=0,"",G104*I104)</x:f>
      </x:c>
      <x:c r="K104" s="46" t="str">
        <x:f>IF(A104="","",IF(COUNT(F104)=0,"غير معدود",IF(G104=0,"مطابق",IF(G104&lt;0,"عجز","زيادة"))))</x:f>
      </x:c>
      <x:c r="L104" s="46" t="str">
        <x:f>IF(A104="","",IF(COUNT(F104)=0,"",IF(E104=0,IF(F104&lt;&gt;0,"مراجعة","ضمن الحد"),IF(ABS(G104/E104)&gt;='الإعدادات'!$B$10,"مراجعة","ضمن الحد"))))</x:f>
      </x:c>
      <x:c r="M104" s="58" t="str">
        <x:f>IF(COUNT(G104)=0,"",ABS(G104)*I104)</x:f>
      </x:c>
      <x:c r="N104" s="46" t="str">
        <x:f>IF(A104="","",IFERROR(INDEX('الأصناف'!$H$11:$H$110,MATCH(A104,'الأصناف'!$A$11:$A$110,0)),""))</x:f>
      </x:c>
    </x:row>
    <x:row r="105">
      <x:c r="A105" s="46" t="str">
        <x:f>IF('ورقة-الجرد'!B105="","",'ورقة-الجرد'!B105)</x:f>
      </x:c>
      <x:c r="B105" s="46" t="str">
        <x:f>IF(A105="","",'ورقة-الجرد'!C105)</x:f>
      </x:c>
      <x:c r="C105" s="46" t="str">
        <x:f>IF(A105="","",'ورقة-الجرد'!D105)</x:f>
      </x:c>
      <x:c r="D105" s="46" t="str">
        <x:f>IF(A105="","",'ورقة-الجرد'!E105)</x:f>
      </x:c>
      <x:c r="E105" s="58" t="str">
        <x:f>IF(A105="","",'ورقة-الجرد'!F105)</x:f>
      </x:c>
      <x:c r="F105" s="58" t="str">
        <x:f>IF(A105="","",IF(COUNT('ورقة-الجرد'!H105)=0,"",'ورقة-الجرد'!H105))</x:f>
      </x:c>
      <x:c r="G105" s="58" t="str">
        <x:f>IF(OR(A105="",COUNT(F105)=0),"",F105-E105)</x:f>
      </x:c>
      <x:c r="H105" s="73" t="str">
        <x:f>IF(COUNT(G105)=0,"",IF(E105=0,IF(F105=0,0,1),G105/E105))</x:f>
      </x:c>
      <x:c r="I105" s="58" t="str">
        <x:f>IF(A105="","",'ورقة-الجرد'!G105)</x:f>
      </x:c>
      <x:c r="J105" s="58" t="str">
        <x:f>IF(COUNT(G105)=0,"",G105*I105)</x:f>
      </x:c>
      <x:c r="K105" s="46" t="str">
        <x:f>IF(A105="","",IF(COUNT(F105)=0,"غير معدود",IF(G105=0,"مطابق",IF(G105&lt;0,"عجز","زيادة"))))</x:f>
      </x:c>
      <x:c r="L105" s="46" t="str">
        <x:f>IF(A105="","",IF(COUNT(F105)=0,"",IF(E105=0,IF(F105&lt;&gt;0,"مراجعة","ضمن الحد"),IF(ABS(G105/E105)&gt;='الإعدادات'!$B$10,"مراجعة","ضمن الحد"))))</x:f>
      </x:c>
      <x:c r="M105" s="58" t="str">
        <x:f>IF(COUNT(G105)=0,"",ABS(G105)*I105)</x:f>
      </x:c>
      <x:c r="N105" s="46" t="str">
        <x:f>IF(A105="","",IFERROR(INDEX('الأصناف'!$H$11:$H$110,MATCH(A105,'الأصناف'!$A$11:$A$110,0)),""))</x:f>
      </x:c>
    </x:row>
    <x:row r="106">
      <x:c r="A106" s="46" t="str">
        <x:f>IF('ورقة-الجرد'!B106="","",'ورقة-الجرد'!B106)</x:f>
      </x:c>
      <x:c r="B106" s="46" t="str">
        <x:f>IF(A106="","",'ورقة-الجرد'!C106)</x:f>
      </x:c>
      <x:c r="C106" s="46" t="str">
        <x:f>IF(A106="","",'ورقة-الجرد'!D106)</x:f>
      </x:c>
      <x:c r="D106" s="46" t="str">
        <x:f>IF(A106="","",'ورقة-الجرد'!E106)</x:f>
      </x:c>
      <x:c r="E106" s="58" t="str">
        <x:f>IF(A106="","",'ورقة-الجرد'!F106)</x:f>
      </x:c>
      <x:c r="F106" s="58" t="str">
        <x:f>IF(A106="","",IF(COUNT('ورقة-الجرد'!H106)=0,"",'ورقة-الجرد'!H106))</x:f>
      </x:c>
      <x:c r="G106" s="58" t="str">
        <x:f>IF(OR(A106="",COUNT(F106)=0),"",F106-E106)</x:f>
      </x:c>
      <x:c r="H106" s="73" t="str">
        <x:f>IF(COUNT(G106)=0,"",IF(E106=0,IF(F106=0,0,1),G106/E106))</x:f>
      </x:c>
      <x:c r="I106" s="58" t="str">
        <x:f>IF(A106="","",'ورقة-الجرد'!G106)</x:f>
      </x:c>
      <x:c r="J106" s="58" t="str">
        <x:f>IF(COUNT(G106)=0,"",G106*I106)</x:f>
      </x:c>
      <x:c r="K106" s="46" t="str">
        <x:f>IF(A106="","",IF(COUNT(F106)=0,"غير معدود",IF(G106=0,"مطابق",IF(G106&lt;0,"عجز","زيادة"))))</x:f>
      </x:c>
      <x:c r="L106" s="46" t="str">
        <x:f>IF(A106="","",IF(COUNT(F106)=0,"",IF(E106=0,IF(F106&lt;&gt;0,"مراجعة","ضمن الحد"),IF(ABS(G106/E106)&gt;='الإعدادات'!$B$10,"مراجعة","ضمن الحد"))))</x:f>
      </x:c>
      <x:c r="M106" s="58" t="str">
        <x:f>IF(COUNT(G106)=0,"",ABS(G106)*I106)</x:f>
      </x:c>
      <x:c r="N106" s="46" t="str">
        <x:f>IF(A106="","",IFERROR(INDEX('الأصناف'!$H$11:$H$110,MATCH(A106,'الأصناف'!$A$11:$A$110,0)),""))</x:f>
      </x:c>
    </x:row>
    <x:row r="107">
      <x:c r="A107" s="46" t="str">
        <x:f>IF('ورقة-الجرد'!B107="","",'ورقة-الجرد'!B107)</x:f>
      </x:c>
      <x:c r="B107" s="46" t="str">
        <x:f>IF(A107="","",'ورقة-الجرد'!C107)</x:f>
      </x:c>
      <x:c r="C107" s="46" t="str">
        <x:f>IF(A107="","",'ورقة-الجرد'!D107)</x:f>
      </x:c>
      <x:c r="D107" s="46" t="str">
        <x:f>IF(A107="","",'ورقة-الجرد'!E107)</x:f>
      </x:c>
      <x:c r="E107" s="58" t="str">
        <x:f>IF(A107="","",'ورقة-الجرد'!F107)</x:f>
      </x:c>
      <x:c r="F107" s="58" t="str">
        <x:f>IF(A107="","",IF(COUNT('ورقة-الجرد'!H107)=0,"",'ورقة-الجرد'!H107))</x:f>
      </x:c>
      <x:c r="G107" s="58" t="str">
        <x:f>IF(OR(A107="",COUNT(F107)=0),"",F107-E107)</x:f>
      </x:c>
      <x:c r="H107" s="73" t="str">
        <x:f>IF(COUNT(G107)=0,"",IF(E107=0,IF(F107=0,0,1),G107/E107))</x:f>
      </x:c>
      <x:c r="I107" s="58" t="str">
        <x:f>IF(A107="","",'ورقة-الجرد'!G107)</x:f>
      </x:c>
      <x:c r="J107" s="58" t="str">
        <x:f>IF(COUNT(G107)=0,"",G107*I107)</x:f>
      </x:c>
      <x:c r="K107" s="46" t="str">
        <x:f>IF(A107="","",IF(COUNT(F107)=0,"غير معدود",IF(G107=0,"مطابق",IF(G107&lt;0,"عجز","زيادة"))))</x:f>
      </x:c>
      <x:c r="L107" s="46" t="str">
        <x:f>IF(A107="","",IF(COUNT(F107)=0,"",IF(E107=0,IF(F107&lt;&gt;0,"مراجعة","ضمن الحد"),IF(ABS(G107/E107)&gt;='الإعدادات'!$B$10,"مراجعة","ضمن الحد"))))</x:f>
      </x:c>
      <x:c r="M107" s="58" t="str">
        <x:f>IF(COUNT(G107)=0,"",ABS(G107)*I107)</x:f>
      </x:c>
      <x:c r="N107" s="46" t="str">
        <x:f>IF(A107="","",IFERROR(INDEX('الأصناف'!$H$11:$H$110,MATCH(A107,'الأصناف'!$A$11:$A$110,0)),""))</x:f>
      </x:c>
    </x:row>
    <x:row r="108">
      <x:c r="A108" s="46" t="str">
        <x:f>IF('ورقة-الجرد'!B108="","",'ورقة-الجرد'!B108)</x:f>
      </x:c>
      <x:c r="B108" s="46" t="str">
        <x:f>IF(A108="","",'ورقة-الجرد'!C108)</x:f>
      </x:c>
      <x:c r="C108" s="46" t="str">
        <x:f>IF(A108="","",'ورقة-الجرد'!D108)</x:f>
      </x:c>
      <x:c r="D108" s="46" t="str">
        <x:f>IF(A108="","",'ورقة-الجرد'!E108)</x:f>
      </x:c>
      <x:c r="E108" s="58" t="str">
        <x:f>IF(A108="","",'ورقة-الجرد'!F108)</x:f>
      </x:c>
      <x:c r="F108" s="58" t="str">
        <x:f>IF(A108="","",IF(COUNT('ورقة-الجرد'!H108)=0,"",'ورقة-الجرد'!H108))</x:f>
      </x:c>
      <x:c r="G108" s="58" t="str">
        <x:f>IF(OR(A108="",COUNT(F108)=0),"",F108-E108)</x:f>
      </x:c>
      <x:c r="H108" s="73" t="str">
        <x:f>IF(COUNT(G108)=0,"",IF(E108=0,IF(F108=0,0,1),G108/E108))</x:f>
      </x:c>
      <x:c r="I108" s="58" t="str">
        <x:f>IF(A108="","",'ورقة-الجرد'!G108)</x:f>
      </x:c>
      <x:c r="J108" s="58" t="str">
        <x:f>IF(COUNT(G108)=0,"",G108*I108)</x:f>
      </x:c>
      <x:c r="K108" s="46" t="str">
        <x:f>IF(A108="","",IF(COUNT(F108)=0,"غير معدود",IF(G108=0,"مطابق",IF(G108&lt;0,"عجز","زيادة"))))</x:f>
      </x:c>
      <x:c r="L108" s="46" t="str">
        <x:f>IF(A108="","",IF(COUNT(F108)=0,"",IF(E108=0,IF(F108&lt;&gt;0,"مراجعة","ضمن الحد"),IF(ABS(G108/E108)&gt;='الإعدادات'!$B$10,"مراجعة","ضمن الحد"))))</x:f>
      </x:c>
      <x:c r="M108" s="58" t="str">
        <x:f>IF(COUNT(G108)=0,"",ABS(G108)*I108)</x:f>
      </x:c>
      <x:c r="N108" s="46" t="str">
        <x:f>IF(A108="","",IFERROR(INDEX('الأصناف'!$H$11:$H$110,MATCH(A108,'الأصناف'!$A$11:$A$110,0)),""))</x:f>
      </x:c>
    </x:row>
    <x:row r="109">
      <x:c r="A109" s="46" t="str">
        <x:f>IF('ورقة-الجرد'!B109="","",'ورقة-الجرد'!B109)</x:f>
      </x:c>
      <x:c r="B109" s="46" t="str">
        <x:f>IF(A109="","",'ورقة-الجرد'!C109)</x:f>
      </x:c>
      <x:c r="C109" s="46" t="str">
        <x:f>IF(A109="","",'ورقة-الجرد'!D109)</x:f>
      </x:c>
      <x:c r="D109" s="46" t="str">
        <x:f>IF(A109="","",'ورقة-الجرد'!E109)</x:f>
      </x:c>
      <x:c r="E109" s="58" t="str">
        <x:f>IF(A109="","",'ورقة-الجرد'!F109)</x:f>
      </x:c>
      <x:c r="F109" s="58" t="str">
        <x:f>IF(A109="","",IF(COUNT('ورقة-الجرد'!H109)=0,"",'ورقة-الجرد'!H109))</x:f>
      </x:c>
      <x:c r="G109" s="58" t="str">
        <x:f>IF(OR(A109="",COUNT(F109)=0),"",F109-E109)</x:f>
      </x:c>
      <x:c r="H109" s="73" t="str">
        <x:f>IF(COUNT(G109)=0,"",IF(E109=0,IF(F109=0,0,1),G109/E109))</x:f>
      </x:c>
      <x:c r="I109" s="58" t="str">
        <x:f>IF(A109="","",'ورقة-الجرد'!G109)</x:f>
      </x:c>
      <x:c r="J109" s="58" t="str">
        <x:f>IF(COUNT(G109)=0,"",G109*I109)</x:f>
      </x:c>
      <x:c r="K109" s="46" t="str">
        <x:f>IF(A109="","",IF(COUNT(F109)=0,"غير معدود",IF(G109=0,"مطابق",IF(G109&lt;0,"عجز","زيادة"))))</x:f>
      </x:c>
      <x:c r="L109" s="46" t="str">
        <x:f>IF(A109="","",IF(COUNT(F109)=0,"",IF(E109=0,IF(F109&lt;&gt;0,"مراجعة","ضمن الحد"),IF(ABS(G109/E109)&gt;='الإعدادات'!$B$10,"مراجعة","ضمن الحد"))))</x:f>
      </x:c>
      <x:c r="M109" s="58" t="str">
        <x:f>IF(COUNT(G109)=0,"",ABS(G109)*I109)</x:f>
      </x:c>
      <x:c r="N109" s="46" t="str">
        <x:f>IF(A109="","",IFERROR(INDEX('الأصناف'!$H$11:$H$110,MATCH(A109,'الأصناف'!$A$11:$A$110,0)),""))</x:f>
      </x:c>
    </x:row>
    <x:row r="110">
      <x:c r="A110" s="46" t="str">
        <x:f>IF('ورقة-الجرد'!B110="","",'ورقة-الجرد'!B110)</x:f>
      </x:c>
      <x:c r="B110" s="46" t="str">
        <x:f>IF(A110="","",'ورقة-الجرد'!C110)</x:f>
      </x:c>
      <x:c r="C110" s="46" t="str">
        <x:f>IF(A110="","",'ورقة-الجرد'!D110)</x:f>
      </x:c>
      <x:c r="D110" s="46" t="str">
        <x:f>IF(A110="","",'ورقة-الجرد'!E110)</x:f>
      </x:c>
      <x:c r="E110" s="58" t="str">
        <x:f>IF(A110="","",'ورقة-الجرد'!F110)</x:f>
      </x:c>
      <x:c r="F110" s="58" t="str">
        <x:f>IF(A110="","",IF(COUNT('ورقة-الجرد'!H110)=0,"",'ورقة-الجرد'!H110))</x:f>
      </x:c>
      <x:c r="G110" s="58" t="str">
        <x:f>IF(OR(A110="",COUNT(F110)=0),"",F110-E110)</x:f>
      </x:c>
      <x:c r="H110" s="73" t="str">
        <x:f>IF(COUNT(G110)=0,"",IF(E110=0,IF(F110=0,0,1),G110/E110))</x:f>
      </x:c>
      <x:c r="I110" s="58" t="str">
        <x:f>IF(A110="","",'ورقة-الجرد'!G110)</x:f>
      </x:c>
      <x:c r="J110" s="58" t="str">
        <x:f>IF(COUNT(G110)=0,"",G110*I110)</x:f>
      </x:c>
      <x:c r="K110" s="46" t="str">
        <x:f>IF(A110="","",IF(COUNT(F110)=0,"غير معدود",IF(G110=0,"مطابق",IF(G110&lt;0,"عجز","زيادة"))))</x:f>
      </x:c>
      <x:c r="L110" s="46" t="str">
        <x:f>IF(A110="","",IF(COUNT(F110)=0,"",IF(E110=0,IF(F110&lt;&gt;0,"مراجعة","ضمن الحد"),IF(ABS(G110/E110)&gt;='الإعدادات'!$B$10,"مراجعة","ضمن الحد"))))</x:f>
      </x:c>
      <x:c r="M110" s="58" t="str">
        <x:f>IF(COUNT(G110)=0,"",ABS(G110)*I110)</x:f>
      </x:c>
      <x:c r="N110" s="46" t="str">
        <x:f>IF(A110="","",IFERROR(INDEX('الأصناف'!$H$11:$H$110,MATCH(A110,'الأصناف'!$A$11:$A$110,0)),""))</x:f>
      </x:c>
    </x:row>
  </x:sheetData>
  <x:mergeCells>
    <x:mergeCell ref="A1:N2"/>
    <x:mergeCell ref="A3:N3"/>
    <x:mergeCell ref="A5:N6"/>
  </x:mergeCells>
  <x:conditionalFormatting sqref="K11:K110">
    <x:cfRule type="containsText" dxfId="3" priority="1" operator="containsText" text="غير معدود"/>
    <x:cfRule type="containsText" dxfId="4" priority="2" operator="containsText" text="مطابق"/>
    <x:cfRule type="containsText" dxfId="5" priority="3" operator="containsText" text="عجز"/>
    <x:cfRule type="containsText" dxfId="6" priority="4" operator="containsText" text="زيادة"/>
  </x:conditionalFormatting>
  <x:conditionalFormatting sqref="L11:L110">
    <x:cfRule type="containsText" dxfId="7" priority="5" operator="containsText" text="ضمن الحد"/>
    <x:cfRule type="containsText" dxfId="8" priority="6" operator="containsText" text="مراجعة"/>
  </x:conditionalFormatting>
  <x:pageMargins left="0.7" right="0.7" top="0.75" bottom="0.75" header="0.3" footer="0.3"/>
  <x:tableParts count="1">
    <x:tablePart xmlns:r="http://schemas.openxmlformats.org/officeDocument/2006/relationships" r:id="Rd0c6bc6e46b343ca"/>
  </x:tableParts>
</x:worksheet>
</file>

<file path=xl/worksheets/sheet6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2" hidden="0" customWidth="1"/>
    <x:col min="2" max="2" width="15" hidden="0" customWidth="1"/>
    <x:col min="3" max="3" width="3" hidden="0" customWidth="1"/>
    <x:col min="4" max="4" width="24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2" hidden="0" customWidth="1"/>
    <x:col min="10" max="10" width="22" hidden="0" customWidth="1"/>
  </x:cols>
  <x:sheetData>
    <x:row r="1" ht="26" customHeight="1">
      <x:c r="A1" s="5" t="str">
        <x:v>التسوية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6" customHeight="1">
      <x:c r="A3" s="8" t="str">
        <x:v>سوِّ التقدم والنتائج وإشارات المراجعة والكميات حسب الفئة قبل اعتماد أي تعديل.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76" t="str">
        <x:v>الأصناف المعدودة</x:v>
      </x:c>
      <x:c r="B5" s="77"/>
      <x:c r="C5" s="76" t="str">
        <x:v>صافي فرق الوحدات</x:v>
      </x:c>
      <x:c r="D5" s="77"/>
      <x:c r="E5" s="76" t="str">
        <x:v>صافي فرق القيمة</x:v>
      </x:c>
      <x:c r="F5" s="77"/>
      <x:c r="G5" s="76" t="str">
        <x:v>فرق القيمة المطلق</x:v>
      </x:c>
      <x:c r="H5" s="77"/>
      <x:c r="I5" s="67" t="str">
        <x:v>يشمل الرصيد الدفتري جميع الأصناف النشطة. تظهر الأصناف غير المعدودة بكمية صفر لإبقاء العمل غير المكتمل واضحاً.</x:v>
      </x:c>
      <x:c r="J5" s="69"/>
    </x:row>
    <x:row r="6">
      <x:c r="A6" s="87" t="n">
        <x:f>COUNTIFS('فروقات-الجرد'!$K$11:$K$110,"مطابق",'فروقات-الجرد'!$N$11:$N$110,"نعم")+COUNTIFS('فروقات-الجرد'!$K$11:$K$110,"عجز",'فروقات-الجرد'!$N$11:$N$110,"نعم")+COUNTIFS('فروقات-الجرد'!$K$11:$K$110,"زيادة",'فروقات-الجرد'!$N$11:$N$110,"نعم")</x:f>
        <x:v>9</x:v>
      </x:c>
      <x:c r="B6" s="88"/>
      <x:c r="C6" s="95" t="n">
        <x:f>SUMIFS('فروقات-الجرد'!$G$11:$G$110,'فروقات-الجرد'!$N$11:$N$110,"نعم")</x:f>
        <x:v>-1</x:v>
      </x:c>
      <x:c r="D6" s="96"/>
      <x:c r="E6" s="95" t="n">
        <x:f>SUMIFS('فروقات-الجرد'!$J$11:$J$110,'فروقات-الجرد'!$N$11:$N$110,"نعم")</x:f>
        <x:v>188</x:v>
      </x:c>
      <x:c r="F6" s="96"/>
      <x:c r="G6" s="95" t="n">
        <x:f>SUMIFS('فروقات-الجرد'!$M$11:$M$110,'فروقات-الجرد'!$N$11:$N$110,"نعم")</x:f>
        <x:v>320</x:v>
      </x:c>
      <x:c r="H6" s="96"/>
      <x:c r="I6" s="125"/>
      <x:c r="J6" s="126"/>
    </x:row>
    <x:row r="7">
      <x:c r="A7" s="89"/>
      <x:c r="B7" s="90"/>
      <x:c r="C7" s="97"/>
      <x:c r="D7" s="98"/>
      <x:c r="E7" s="97"/>
      <x:c r="F7" s="98"/>
      <x:c r="G7" s="97"/>
      <x:c r="H7" s="98"/>
      <x:c r="I7" s="125"/>
      <x:c r="J7" s="126"/>
    </x:row>
    <x:row r="8">
      <x:c r="A8" s="3"/>
      <x:c r="B8" s="3"/>
      <x:c r="C8" s="3"/>
      <x:c r="D8" s="3"/>
      <x:c r="E8" s="3"/>
      <x:c r="F8" s="3"/>
      <x:c r="G8" s="3"/>
      <x:c r="H8" s="3"/>
      <x:c r="I8" s="125"/>
      <x:c r="J8" s="126"/>
    </x:row>
    <x:row r="9">
      <x:c r="A9" s="76" t="str">
        <x:v>إشارات المراجعة</x:v>
      </x:c>
      <x:c r="B9" s="77"/>
      <x:c r="C9" s="76" t="str">
        <x:v>نسبة الإنجاز</x:v>
      </x:c>
      <x:c r="D9" s="77"/>
      <x:c r="E9" s="76" t="str">
        <x:v>مرجع الجرد</x:v>
      </x:c>
      <x:c r="F9" s="77"/>
      <x:c r="G9" s="76" t="str">
        <x:v>تاريخ الجرد</x:v>
      </x:c>
      <x:c r="H9" s="77"/>
      <x:c r="I9" s="125"/>
      <x:c r="J9" s="126"/>
    </x:row>
    <x:row r="10">
      <x:c r="A10" s="87" t="n">
        <x:f>COUNTIFS('فروقات-الجرد'!$L$11:$L$110,"مراجعة",'فروقات-الجرد'!$N$11:$N$110,"نعم")</x:f>
        <x:v>6</x:v>
      </x:c>
      <x:c r="B10" s="88"/>
      <x:c r="C10" s="103" t="n">
        <x:f>IF(COUNTIFS('الأصناف'!$A$11:$A$110,"&lt;&gt;",'الأصناف'!$H$11:$H$110,"نعم")=0,0,(COUNTIFS('فروقات-الجرد'!$K$11:$K$110,"مطابق",'فروقات-الجرد'!$N$11:$N$110,"نعم")+COUNTIFS('فروقات-الجرد'!$K$11:$K$110,"عجز",'فروقات-الجرد'!$N$11:$N$110,"نعم")+COUNTIFS('فروقات-الجرد'!$K$11:$K$110,"زيادة",'فروقات-الجرد'!$N$11:$N$110,"نعم"))/COUNTIFS('الأصناف'!$A$11:$A$110,"&lt;&gt;",'الأصناف'!$H$11:$H$110,"نعم"))</x:f>
        <x:v>0.9</x:v>
      </x:c>
      <x:c r="D10" s="104"/>
      <x:c r="E10" s="111" t="str">
        <x:f>'الإعدادات'!$B$7</x:f>
        <x:v>جرد-2026-08</x:v>
      </x:c>
      <x:c r="F10" s="112"/>
      <x:c r="G10" s="119" t="n">
        <x:f>'الإعدادات'!$B$8</x:f>
        <x:v>46245</x:v>
      </x:c>
      <x:c r="H10" s="120"/>
      <x:c r="I10" s="125"/>
      <x:c r="J10" s="126"/>
    </x:row>
    <x:row r="11">
      <x:c r="A11" s="89"/>
      <x:c r="B11" s="90"/>
      <x:c r="C11" s="105"/>
      <x:c r="D11" s="106"/>
      <x:c r="E11" s="113"/>
      <x:c r="F11" s="114"/>
      <x:c r="G11" s="121"/>
      <x:c r="H11" s="122"/>
      <x:c r="I11" s="70"/>
      <x:c r="J11" s="72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56" t="str">
        <x:v>نتيجة الجرد</x:v>
      </x:c>
      <x:c r="B15" s="56" t="str">
        <x:v>الأصناف</x:v>
      </x:c>
      <x:c r="C15" s="3"/>
      <x:c r="D15" s="56" t="str">
        <x:v>الفئة</x:v>
      </x:c>
      <x:c r="E15" s="56" t="str">
        <x:v>الرصيد الدفتري</x:v>
      </x:c>
      <x:c r="F15" s="56" t="str">
        <x:v>الكمية المعدودة</x:v>
      </x:c>
      <x:c r="G15" s="56" t="str">
        <x:v>فرق الوحدات</x:v>
      </x:c>
      <x:c r="H15" s="56" t="str">
        <x:v>فرق القيمة</x:v>
      </x:c>
      <x:c r="I15" s="3"/>
      <x:c r="J15" s="3"/>
    </x:row>
    <x:row r="16">
      <x:c r="A16" s="47" t="str">
        <x:v>غير معدود</x:v>
      </x:c>
      <x:c r="B16" s="47" t="n">
        <x:f>COUNTIFS('فروقات-الجرد'!$K$11:$K$110,A16,'فروقات-الجرد'!$N$11:$N$110,"نعم")</x:f>
        <x:v>1</x:v>
      </x:c>
      <x:c r="C16" s="3"/>
      <x:c r="D16" s="46" t="str">
        <x:v>مستلزمات مكتبية</x:v>
      </x:c>
      <x:c r="E16" s="58" t="n">
        <x:f>SUMIFS('الأصناف'!$F$11:$F$110,'الأصناف'!$C$11:$C$110,D16,'الأصناف'!$H$11:$H$110,"نعم")</x:f>
        <x:v>65</x:v>
      </x:c>
      <x:c r="F16" s="58" t="n">
        <x:f>SUMIFS('فروقات-الجرد'!$F$11:$F$110,'فروقات-الجرد'!$C$11:$C$110,D16,'فروقات-الجرد'!$N$11:$N$110,"نعم")</x:f>
        <x:v>64</x:v>
      </x:c>
      <x:c r="G16" s="58" t="n">
        <x:f>SUMIFS('فروقات-الجرد'!$G$11:$G$110,'فروقات-الجرد'!$C$11:$C$110,D16,'فروقات-الجرد'!$N$11:$N$110,"نعم")</x:f>
        <x:v>-1</x:v>
      </x:c>
      <x:c r="H16" s="58" t="n">
        <x:f>SUMIFS('فروقات-الجرد'!$J$11:$J$110,'فروقات-الجرد'!$C$11:$C$110,D16,'فروقات-الجرد'!$N$11:$N$110,"نعم")</x:f>
        <x:v>-12</x:v>
      </x:c>
      <x:c r="I16" s="3"/>
      <x:c r="J16" s="3"/>
    </x:row>
    <x:row r="17">
      <x:c r="A17" s="47" t="str">
        <x:v>مطابق</x:v>
      </x:c>
      <x:c r="B17" s="47" t="n">
        <x:f>COUNTIFS('فروقات-الجرد'!$K$11:$K$110,A17,'فروقات-الجرد'!$N$11:$N$110,"نعم")</x:f>
        <x:v>3</x:v>
      </x:c>
      <x:c r="C17" s="3"/>
      <x:c r="D17" s="46" t="str">
        <x:v>تغليف</x:v>
      </x:c>
      <x:c r="E17" s="58" t="n">
        <x:f>SUMIFS('الأصناف'!$F$11:$F$110,'الأصناف'!$C$11:$C$110,D17,'الأصناف'!$H$11:$H$110,"نعم")</x:f>
        <x:v>78</x:v>
      </x:c>
      <x:c r="F17" s="58" t="n">
        <x:f>SUMIFS('فروقات-الجرد'!$F$11:$F$110,'فروقات-الجرد'!$C$11:$C$110,D17,'فروقات-الجرد'!$N$11:$N$110,"نعم")</x:f>
        <x:v>78</x:v>
      </x:c>
      <x:c r="G17" s="58" t="n">
        <x:f>SUMIFS('فروقات-الجرد'!$G$11:$G$110,'فروقات-الجرد'!$C$11:$C$110,D17,'فروقات-الجرد'!$N$11:$N$110,"نعم")</x:f>
        <x:v>0</x:v>
      </x:c>
      <x:c r="H17" s="58" t="n">
        <x:f>SUMIFS('فروقات-الجرد'!$J$11:$J$110,'فروقات-الجرد'!$C$11:$C$110,D17,'فروقات-الجرد'!$N$11:$N$110,"نعم")</x:f>
        <x:v>32</x:v>
      </x:c>
      <x:c r="I17" s="3"/>
      <x:c r="J17" s="3"/>
    </x:row>
    <x:row r="18">
      <x:c r="A18" s="47" t="str">
        <x:v>عجز</x:v>
      </x:c>
      <x:c r="B18" s="47" t="n">
        <x:f>COUNTIFS('فروقات-الجرد'!$K$11:$K$110,A18,'فروقات-الجرد'!$N$11:$N$110,"نعم")</x:f>
        <x:v>4</x:v>
      </x:c>
      <x:c r="C18" s="3"/>
      <x:c r="D18" s="46" t="str">
        <x:v>تنظيف</x:v>
      </x:c>
      <x:c r="E18" s="58" t="n">
        <x:f>SUMIFS('الأصناف'!$F$11:$F$110,'الأصناف'!$C$11:$C$110,D18,'الأصناف'!$H$11:$H$110,"نعم")</x:f>
        <x:v>42</x:v>
      </x:c>
      <x:c r="F18" s="58" t="n">
        <x:f>SUMIFS('فروقات-الجرد'!$F$11:$F$110,'فروقات-الجرد'!$C$11:$C$110,D18,'فروقات-الجرد'!$N$11:$N$110,"نعم")</x:f>
        <x:v>41</x:v>
      </x:c>
      <x:c r="G18" s="58" t="n">
        <x:f>SUMIFS('فروقات-الجرد'!$G$11:$G$110,'فروقات-الجرد'!$C$11:$C$110,D18,'فروقات-الجرد'!$N$11:$N$110,"نعم")</x:f>
        <x:v>-1</x:v>
      </x:c>
      <x:c r="H18" s="58" t="n">
        <x:f>SUMIFS('فروقات-الجرد'!$J$11:$J$110,'فروقات-الجرد'!$C$11:$C$110,D18,'فروقات-الجرد'!$N$11:$N$110,"نعم")</x:f>
        <x:v>-7</x:v>
      </x:c>
      <x:c r="I18" s="3"/>
      <x:c r="J18" s="3"/>
    </x:row>
    <x:row r="19">
      <x:c r="A19" s="47" t="str">
        <x:v>زيادة</x:v>
      </x:c>
      <x:c r="B19" s="47" t="n">
        <x:f>COUNTIFS('فروقات-الجرد'!$K$11:$K$110,A19,'فروقات-الجرد'!$N$11:$N$110,"نعم")</x:f>
        <x:v>2</x:v>
      </x:c>
      <x:c r="C19" s="3"/>
      <x:c r="D19" s="46" t="str">
        <x:v>إلكترونيات</x:v>
      </x:c>
      <x:c r="E19" s="58" t="n">
        <x:f>SUMIFS('الأصناف'!$F$11:$F$110,'الأصناف'!$C$11:$C$110,D19,'الأصناف'!$H$11:$H$110,"نعم")</x:f>
        <x:v>58</x:v>
      </x:c>
      <x:c r="F19" s="58" t="n">
        <x:f>SUMIFS('فروقات-الجرد'!$F$11:$F$110,'فروقات-الجرد'!$C$11:$C$110,D19,'فروقات-الجرد'!$N$11:$N$110,"نعم")</x:f>
        <x:v>60</x:v>
      </x:c>
      <x:c r="G19" s="58" t="n">
        <x:f>SUMIFS('فروقات-الجرد'!$G$11:$G$110,'فروقات-الجرد'!$C$11:$C$110,D19,'فروقات-الجرد'!$N$11:$N$110,"نعم")</x:f>
        <x:v>2</x:v>
      </x:c>
      <x:c r="H19" s="58" t="n">
        <x:f>SUMIFS('فروقات-الجرد'!$J$11:$J$110,'فروقات-الجرد'!$C$11:$C$110,D19,'فروقات-الجرد'!$N$11:$N$110,"نعم")</x:f>
        <x:v>210</x:v>
      </x:c>
      <x:c r="I19" s="3"/>
      <x:c r="J19" s="3"/>
    </x:row>
    <x:row r="20">
      <x:c r="A20" s="3"/>
      <x:c r="B20" s="3"/>
      <x:c r="C20" s="3"/>
      <x:c r="D20" s="46" t="str">
        <x:v>صيانة</x:v>
      </x:c>
      <x:c r="E20" s="58" t="n">
        <x:f>SUMIFS('الأصناف'!$F$11:$F$110,'الأصناف'!$C$11:$C$110,D20,'الأصناف'!$H$11:$H$110,"نعم")</x:f>
        <x:v>15</x:v>
      </x:c>
      <x:c r="F20" s="58" t="n">
        <x:f>SUMIFS('فروقات-الجرد'!$F$11:$F$110,'فروقات-الجرد'!$C$11:$C$110,D20,'فروقات-الجرد'!$N$11:$N$110,"نعم")</x:f>
        <x:v>14</x:v>
      </x:c>
      <x:c r="G20" s="58" t="n">
        <x:f>SUMIFS('فروقات-الجرد'!$G$11:$G$110,'فروقات-الجرد'!$C$11:$C$110,D20,'فروقات-الجرد'!$N$11:$N$110,"نعم")</x:f>
        <x:v>-1</x:v>
      </x:c>
      <x:c r="H20" s="58" t="n">
        <x:f>SUMIFS('فروقات-الجرد'!$J$11:$J$110,'فروقات-الجرد'!$C$11:$C$110,D20,'فروقات-الجرد'!$N$11:$N$110,"نعم")</x:f>
        <x:v>-35</x:v>
      </x:c>
      <x:c r="I20" s="3"/>
      <x:c r="J20" s="3"/>
    </x:row>
    <x:row r="21">
      <x:c r="A21" s="3"/>
      <x:c r="B21" s="3"/>
      <x:c r="C21" s="3"/>
      <x:c r="D21" s="46" t="str">
        <x:v>أغذية ومشروبات</x:v>
      </x:c>
      <x:c r="E21" s="58" t="n">
        <x:f>SUMIFS('الأصناف'!$F$11:$F$110,'الأصناف'!$C$11:$C$110,D21,'الأصناف'!$H$11:$H$110,"نعم")</x:f>
        <x:v>22</x:v>
      </x:c>
      <x:c r="F21" s="58" t="n">
        <x:f>SUMIFS('فروقات-الجرد'!$F$11:$F$110,'فروقات-الجرد'!$C$11:$C$110,D21,'فروقات-الجرد'!$N$11:$N$110,"نعم")</x:f>
        <x:v>0</x:v>
      </x:c>
      <x:c r="G21" s="58" t="n">
        <x:f>SUMIFS('فروقات-الجرد'!$G$11:$G$110,'فروقات-الجرد'!$C$11:$C$110,D21,'فروقات-الجرد'!$N$11:$N$110,"نعم")</x:f>
        <x:v>0</x:v>
      </x:c>
      <x:c r="H21" s="58" t="n">
        <x:f>SUMIFS('فروقات-الجرد'!$J$11:$J$110,'فروقات-الجرد'!$C$11:$C$110,D21,'فروقات-الجرد'!$N$11:$N$110,"نعم")</x:f>
        <x:v>0</x:v>
      </x:c>
      <x:c r="I21" s="3"/>
      <x:c r="J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I5:J11"/>
  </x:mergeCells>
  <x:conditionalFormatting sqref="A16:A19">
    <x:cfRule type="containsText" dxfId="9" priority="1" operator="containsText" text="غير معدود"/>
    <x:cfRule type="containsText" dxfId="10" priority="2" operator="containsText" text="مطابق"/>
    <x:cfRule type="containsText" dxfId="11" priority="3" operator="containsText" text="عجز"/>
    <x:cfRule type="containsText" dxfId="12" priority="4" operator="containsText" text="زيادة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1" hidden="0" customWidth="1"/>
    <x:col min="2" max="2" width="17" hidden="0" customWidth="1"/>
    <x:col min="3" max="3" width="3" hidden="0" customWidth="1"/>
    <x:col min="4" max="4" width="24" hidden="0" customWidth="1"/>
    <x:col min="5" max="5" width="20" hidden="0" customWidth="1"/>
    <x:col min="6" max="6" width="20" hidden="0" customWidth="1"/>
    <x:col min="7" max="7" width="3" hidden="0" customWidth="1"/>
    <x:col min="8" max="8" width="21" hidden="0" customWidth="1"/>
    <x:col min="9" max="9" width="21" hidden="0" customWidth="1"/>
    <x:col min="10" max="10" width="21" hidden="0" customWidth="1"/>
  </x:cols>
  <x:sheetData>
    <x:row r="1" ht="26" customHeight="1">
      <x:c r="A1" s="5" t="str">
        <x:v>لوحة المعلومات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6" customHeight="1">
      <x:c r="A3" s="8" t="str">
        <x:v>عرض موجز لتقدم الجرد والفروقات ومخططات التسوية المحسوبة.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76" t="str">
        <x:v>الأصناف المشمولة</x:v>
      </x:c>
      <x:c r="B5" s="77"/>
      <x:c r="C5" s="76" t="str">
        <x:v>الأصناف المعدودة</x:v>
      </x:c>
      <x:c r="D5" s="77"/>
      <x:c r="E5" s="76" t="str">
        <x:v>نسبة الإنجاز</x:v>
      </x:c>
      <x:c r="F5" s="77"/>
      <x:c r="G5" s="76" t="str">
        <x:v>الأصناف المطابقة</x:v>
      </x:c>
      <x:c r="H5" s="77"/>
      <x:c r="I5" s="3"/>
      <x:c r="J5" s="3"/>
    </x:row>
    <x:row r="6">
      <x:c r="A6" s="87" t="n">
        <x:f>COUNTIFS('الأصناف'!$A$11:$A$110,"&lt;&gt;",'الأصناف'!$H$11:$H$110,"نعم")</x:f>
        <x:v>10</x:v>
      </x:c>
      <x:c r="B6" s="88"/>
      <x:c r="C6" s="87" t="n">
        <x:f>COUNTIFS('فروقات-الجرد'!$K$11:$K$110,"مطابق",'فروقات-الجرد'!$N$11:$N$110,"نعم")+COUNTIFS('فروقات-الجرد'!$K$11:$K$110,"عجز",'فروقات-الجرد'!$N$11:$N$110,"نعم")+COUNTIFS('فروقات-الجرد'!$K$11:$K$110,"زيادة",'فروقات-الجرد'!$N$11:$N$110,"نعم")</x:f>
        <x:v>9</x:v>
      </x:c>
      <x:c r="D6" s="88"/>
      <x:c r="E6" s="103" t="n">
        <x:f>IF(A6=0,0,C6/A6)</x:f>
        <x:v>0.9</x:v>
      </x:c>
      <x:c r="F6" s="104"/>
      <x:c r="G6" s="87" t="n">
        <x:f>COUNTIFS('فروقات-الجرد'!$K$11:$K$110,"مطابق",'فروقات-الجرد'!$N$11:$N$110,"نعم")</x:f>
        <x:v>3</x:v>
      </x:c>
      <x:c r="H6" s="88"/>
      <x:c r="I6" s="3"/>
      <x:c r="J6" s="3"/>
    </x:row>
    <x:row r="7">
      <x:c r="A7" s="89"/>
      <x:c r="B7" s="90"/>
      <x:c r="C7" s="89"/>
      <x:c r="D7" s="90"/>
      <x:c r="E7" s="105"/>
      <x:c r="F7" s="106"/>
      <x:c r="G7" s="89"/>
      <x:c r="H7" s="90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76" t="str">
        <x:v>أصناف العجز</x:v>
      </x:c>
      <x:c r="B9" s="77"/>
      <x:c r="C9" s="76" t="str">
        <x:v>أصناف الزيادة</x:v>
      </x:c>
      <x:c r="D9" s="77"/>
      <x:c r="E9" s="76" t="str">
        <x:v>صافي فرق الوحدات</x:v>
      </x:c>
      <x:c r="F9" s="77"/>
      <x:c r="G9" s="76" t="str">
        <x:v>فرق القيمة المطلق</x:v>
      </x:c>
      <x:c r="H9" s="77"/>
      <x:c r="I9" s="3"/>
      <x:c r="J9" s="3"/>
    </x:row>
    <x:row r="10">
      <x:c r="A10" s="87" t="n">
        <x:f>COUNTIFS('فروقات-الجرد'!$K$11:$K$110,"عجز",'فروقات-الجرد'!$N$11:$N$110,"نعم")</x:f>
        <x:v>4</x:v>
      </x:c>
      <x:c r="B10" s="88"/>
      <x:c r="C10" s="87" t="n">
        <x:f>COUNTIFS('فروقات-الجرد'!$K$11:$K$110,"زيادة",'فروقات-الجرد'!$N$11:$N$110,"نعم")</x:f>
        <x:v>2</x:v>
      </x:c>
      <x:c r="D10" s="88"/>
      <x:c r="E10" s="95" t="n">
        <x:f>SUMIFS('فروقات-الجرد'!$G$11:$G$110,'فروقات-الجرد'!$N$11:$N$110,"نعم")</x:f>
        <x:v>-1</x:v>
      </x:c>
      <x:c r="F10" s="96"/>
      <x:c r="G10" s="95" t="n">
        <x:f>SUMIFS('فروقات-الجرد'!$M$11:$M$110,'فروقات-الجرد'!$N$11:$N$110,"نعم")</x:f>
        <x:v>320</x:v>
      </x:c>
      <x:c r="H10" s="96"/>
      <x:c r="I10" s="3"/>
      <x:c r="J10" s="3"/>
    </x:row>
    <x:row r="11">
      <x:c r="A11" s="89"/>
      <x:c r="B11" s="90"/>
      <x:c r="C11" s="89"/>
      <x:c r="D11" s="90"/>
      <x:c r="E11" s="97"/>
      <x:c r="F11" s="98"/>
      <x:c r="G11" s="97"/>
      <x:c r="H11" s="98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56" t="str">
        <x:v>نتيجة الجرد</x:v>
      </x:c>
      <x:c r="B15" s="56" t="str">
        <x:v>الأصناف</x:v>
      </x:c>
      <x:c r="C15" s="3"/>
      <x:c r="D15" s="56" t="str">
        <x:v>الفئة</x:v>
      </x:c>
      <x:c r="E15" s="56" t="str">
        <x:v>الرصيد الدفتري</x:v>
      </x:c>
      <x:c r="F15" s="56" t="str">
        <x:v>الكمية المعدودة</x:v>
      </x:c>
      <x:c r="G15" s="3"/>
      <x:c r="H15" s="136" t="str">
        <x:f>"راجع "&amp;COUNTIFS('فروقات-الجرد'!$L$11:$L$110,"مراجعة",'فروقات-الجرد'!$N$11:$N$110,"نعم")&amp;" صنفاً مشاراً إليه قبل اعتماد أي تعديل للمخزون."</x:f>
        <x:v>راجع 6 صنفاً مشاراً إليه قبل اعتماد أي تعديل للمخزون.</x:v>
      </x:c>
      <x:c r="I15" s="137"/>
      <x:c r="J15" s="138"/>
    </x:row>
    <x:row r="16">
      <x:c r="A16" s="47" t="str">
        <x:v>غير معدود</x:v>
      </x:c>
      <x:c r="B16" s="47" t="n">
        <x:f>'التسوية'!B16</x:f>
        <x:v>1</x:v>
      </x:c>
      <x:c r="C16" s="3"/>
      <x:c r="D16" s="46" t="str">
        <x:v>مستلزمات مكتبية</x:v>
      </x:c>
      <x:c r="E16" s="58" t="n">
        <x:f>'التسوية'!E16</x:f>
        <x:v>65</x:v>
      </x:c>
      <x:c r="F16" s="58" t="n">
        <x:f>'التسوية'!F16</x:f>
        <x:v>64</x:v>
      </x:c>
      <x:c r="G16" s="3"/>
      <x:c r="H16" s="139"/>
      <x:c r="I16" s="140"/>
      <x:c r="J16" s="141"/>
    </x:row>
    <x:row r="17">
      <x:c r="A17" s="47" t="str">
        <x:v>مطابق</x:v>
      </x:c>
      <x:c r="B17" s="47" t="n">
        <x:f>'التسوية'!B17</x:f>
        <x:v>3</x:v>
      </x:c>
      <x:c r="C17" s="3"/>
      <x:c r="D17" s="46" t="str">
        <x:v>تغليف</x:v>
      </x:c>
      <x:c r="E17" s="58" t="n">
        <x:f>'التسوية'!E17</x:f>
        <x:v>78</x:v>
      </x:c>
      <x:c r="F17" s="58" t="n">
        <x:f>'التسوية'!F17</x:f>
        <x:v>78</x:v>
      </x:c>
      <x:c r="G17" s="3"/>
      <x:c r="H17" s="139"/>
      <x:c r="I17" s="140"/>
      <x:c r="J17" s="141"/>
    </x:row>
    <x:row r="18">
      <x:c r="A18" s="47" t="str">
        <x:v>عجز</x:v>
      </x:c>
      <x:c r="B18" s="47" t="n">
        <x:f>'التسوية'!B18</x:f>
        <x:v>4</x:v>
      </x:c>
      <x:c r="C18" s="3"/>
      <x:c r="D18" s="46" t="str">
        <x:v>تنظيف</x:v>
      </x:c>
      <x:c r="E18" s="58" t="n">
        <x:f>'التسوية'!E18</x:f>
        <x:v>42</x:v>
      </x:c>
      <x:c r="F18" s="58" t="n">
        <x:f>'التسوية'!F18</x:f>
        <x:v>41</x:v>
      </x:c>
      <x:c r="G18" s="3"/>
      <x:c r="H18" s="139"/>
      <x:c r="I18" s="140"/>
      <x:c r="J18" s="141"/>
    </x:row>
    <x:row r="19">
      <x:c r="A19" s="47" t="str">
        <x:v>زيادة</x:v>
      </x:c>
      <x:c r="B19" s="47" t="n">
        <x:f>'التسوية'!B19</x:f>
        <x:v>2</x:v>
      </x:c>
      <x:c r="C19" s="3"/>
      <x:c r="D19" s="46" t="str">
        <x:v>إلكترونيات</x:v>
      </x:c>
      <x:c r="E19" s="58" t="n">
        <x:f>'التسوية'!E19</x:f>
        <x:v>58</x:v>
      </x:c>
      <x:c r="F19" s="58" t="n">
        <x:f>'التسوية'!F19</x:f>
        <x:v>60</x:v>
      </x:c>
      <x:c r="G19" s="3"/>
      <x:c r="H19" s="139"/>
      <x:c r="I19" s="140"/>
      <x:c r="J19" s="141"/>
    </x:row>
    <x:row r="20">
      <x:c r="A20" s="3"/>
      <x:c r="B20" s="3"/>
      <x:c r="C20" s="3"/>
      <x:c r="D20" s="46" t="str">
        <x:v>صيانة</x:v>
      </x:c>
      <x:c r="E20" s="58" t="n">
        <x:f>'التسوية'!E20</x:f>
        <x:v>15</x:v>
      </x:c>
      <x:c r="F20" s="58" t="n">
        <x:f>'التسوية'!F20</x:f>
        <x:v>14</x:v>
      </x:c>
      <x:c r="G20" s="3"/>
      <x:c r="H20" s="139"/>
      <x:c r="I20" s="140"/>
      <x:c r="J20" s="141"/>
    </x:row>
    <x:row r="21">
      <x:c r="A21" s="3"/>
      <x:c r="B21" s="3"/>
      <x:c r="C21" s="3"/>
      <x:c r="D21" s="46" t="str">
        <x:v>أغذية ومشروبات</x:v>
      </x:c>
      <x:c r="E21" s="58" t="n">
        <x:f>'التسوية'!E21</x:f>
        <x:v>22</x:v>
      </x:c>
      <x:c r="F21" s="58" t="n">
        <x:f>'التسوية'!F21</x:f>
        <x:v>0</x:v>
      </x:c>
      <x:c r="G21" s="3"/>
      <x:c r="H21" s="142"/>
      <x:c r="I21" s="143"/>
      <x:c r="J21" s="144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H15:J21"/>
  </x:mergeCells>
  <x:conditionalFormatting sqref="A16:A19">
    <x:cfRule type="containsText" dxfId="13" priority="1" operator="containsText" text="غير معدود"/>
    <x:cfRule type="containsText" dxfId="14" priority="2" operator="containsText" text="مطابق"/>
    <x:cfRule type="containsText" dxfId="15" priority="3" operator="containsText" text="عجز"/>
    <x:cfRule type="containsText" dxfId="16" priority="4" operator="containsText" text="زيادة"/>
  </x:conditionalFormatting>
  <x:pageMargins left="0.7" right="0.7" top="0.75" bottom="0.75" header="0.3" footer="0.3"/>
  <x:drawing xmlns:r="http://schemas.openxmlformats.org/officeDocument/2006/relationships" r:id="R530fbab516b14a1f"/>
</x:worksheet>
</file>