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556a94dc9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30d7e608f352423e"/>
    <x:sheet xmlns:r="http://schemas.openxmlformats.org/officeDocument/2006/relationships" name="CONFIGURACIÓN" sheetId="2" r:id="R9a3df867ebbf43eb"/>
    <x:sheet xmlns:r="http://schemas.openxmlformats.org/officeDocument/2006/relationships" name="CANDIDATOS" sheetId="3" r:id="Rce9f4d6141bc4bcb"/>
    <x:sheet xmlns:r="http://schemas.openxmlformats.org/officeDocument/2006/relationships" name="ENTREVISTAS" sheetId="4" r:id="R1014cc48995a4c8f"/>
    <x:sheet xmlns:r="http://schemas.openxmlformats.org/officeDocument/2006/relationships" name="EVALUACIONES" sheetId="5" r:id="R4cfabef3040543f8"/>
    <x:sheet xmlns:r="http://schemas.openxmlformats.org/officeDocument/2006/relationships" name="OFERTAS" sheetId="6" r:id="R80e2d50f78f54f94"/>
    <x:sheet xmlns:r="http://schemas.openxmlformats.org/officeDocument/2006/relationships" name="PROCESO" sheetId="7" r:id="R24c25749a4b84f02"/>
    <x:sheet xmlns:r="http://schemas.openxmlformats.org/officeDocument/2006/relationships" name="PANEL" sheetId="8" r:id="R9909ca17e3674605"/>
    <x:sheet xmlns:r="http://schemas.openxmlformats.org/officeDocument/2006/relationships" name="AUDITORÍA" sheetId="9" r:id="R56979d036a5048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#,##0;[Red](#,##0);-"/>
    <x:numFmt numFmtId="202" formatCode="0%;[Red](0%);-"/>
    <x:numFmt numFmtId="203" formatCode="#,##0.0;[Red](#,##0.0);-"/>
    <x:numFmt numFmtId="204" formatCode=";;;"/>
    <x:numFmt numFmtId="205" formatCode="mmm yyyy"/>
  </x:numFmts>
  <x:fonts count="13">
    <x:font>
      <x:sz val="11"/>
      <x:name val="Carlito"/>
    </x:font>
    <x:font>
      <x:sz val="9"/>
      <x:color rgb="FF26332F"/>
      <x:name val="Arial"/>
    </x:font>
    <x:font>
      <x:b/>
      <x:sz val="8"/>
      <x:color rgb="FFFFFFFF"/>
      <x:name val="Arial"/>
    </x:font>
    <x:font>
      <x:b/>
      <x:sz val="15"/>
      <x:color rgb="FF0B2B24"/>
      <x:name val="Arial"/>
    </x:font>
    <x:font>
      <x:i/>
      <x:sz val="9"/>
      <x:color rgb="FF65736D"/>
      <x:name val="Arial"/>
    </x:font>
    <x:font>
      <x:b/>
      <x:sz val="9"/>
      <x:color rgb="FFFFFFFF"/>
      <x:name val="Arial"/>
    </x:font>
    <x:font>
      <x:b/>
      <x:sz val="9"/>
      <x:color rgb="FF0B2B24"/>
      <x:name val="Arial"/>
    </x:font>
    <x:font>
      <x:b/>
      <x:sz val="9"/>
      <x:color rgb="FF6F4B13"/>
      <x:name val="Arial"/>
    </x:font>
    <x:font>
      <x:b/>
      <x:sz val="8"/>
      <x:color rgb="FF65736D"/>
      <x:name val="Arial"/>
    </x:font>
    <x:font>
      <x:b/>
      <x:sz val="9"/>
      <x:color rgb="FF1F6B55"/>
      <x:name val="Arial"/>
    </x:font>
    <x:font>
      <x:b/>
      <x:sz val="9"/>
      <x:color rgb="FFB88935"/>
      <x:name val="Arial"/>
    </x:font>
    <x:font>
      <x:b/>
      <x:sz val="9"/>
      <x:color rgb="FF123B32"/>
      <x:name val="Arial"/>
    </x:font>
    <x:font>
      <x:b/>
      <x:sz val="9"/>
      <x:color rgb="FFB64B4B"/>
      <x:name val="Arial"/>
    </x:font>
  </x:fonts>
  <x:fills count="13">
    <x:fill>
      <x:patternFill patternType="none"/>
    </x:fill>
    <x:fill>
      <x:patternFill patternType="gray125"/>
    </x:fill>
    <x:fill>
      <x:patternFill patternType="solid">
        <x:fgColor rgb="FFFFFEFA"/>
      </x:patternFill>
    </x:fill>
    <x:fill>
      <x:patternFill patternType="solid">
        <x:fgColor rgb="FF1F6B55"/>
      </x:patternFill>
    </x:fill>
    <x:fill>
      <x:patternFill patternType="solid">
        <x:fgColor rgb="FF0B2B24"/>
      </x:patternFill>
    </x:fill>
    <x:fill>
      <x:patternFill patternType="solid">
        <x:fgColor rgb="FFF7F3EA"/>
      </x:patternFill>
    </x:fill>
    <x:fill>
      <x:patternFill patternType="solid">
        <x:fgColor rgb="FF123B32"/>
      </x:patternFill>
    </x:fill>
    <x:fill>
      <x:patternFill patternType="solid">
        <x:fgColor rgb="FFEEE6D7"/>
      </x:patternFill>
    </x:fill>
    <x:fill>
      <x:patternFill patternType="solid">
        <x:fgColor rgb="FFFFF4CF"/>
      </x:patternFill>
    </x:fill>
    <x:fill>
      <x:patternFill patternType="solid">
        <x:fgColor rgb="FFFFF0D6"/>
      </x:patternFill>
    </x:fill>
    <x:fill>
      <x:patternFill patternType="solid">
        <x:fgColor rgb="FFEEF3F0"/>
      </x:patternFill>
    </x:fill>
    <x:fill>
      <x:patternFill patternType="solid">
        <x:fgColor rgb="FFE8F2ED"/>
      </x:patternFill>
    </x:fill>
    <x:fill>
      <x:patternFill patternType="solid">
        <x:fgColor rgb="FFF9E4E1"/>
      </x:patternFill>
    </x:fill>
  </x:fills>
  <x:borders count="45">
    <x:border>
      <x:left/>
      <x:right/>
      <x:top/>
      <x:bottom/>
      <x:diagonal/>
    </x:border>
    <x:border>
      <x:left/>
      <x:right/>
      <x:top/>
      <x:bottom style="thin">
        <x:color rgb="FF1F6B55"/>
      </x:bottom>
      <x:diagonal/>
    </x:border>
    <x:border>
      <x:left style="thin">
        <x:color rgb="FF123B32"/>
      </x:left>
      <x:right/>
      <x:top style="thin">
        <x:color rgb="FF123B32"/>
      </x:top>
      <x:bottom style="thin">
        <x:color rgb="FF123B32"/>
      </x:bottom>
      <x:diagonal/>
    </x:border>
    <x:border>
      <x:left/>
      <x:right/>
      <x:top style="thin">
        <x:color rgb="FF123B32"/>
      </x:top>
      <x:bottom style="thin">
        <x:color rgb="FF123B32"/>
      </x:bottom>
      <x:diagonal/>
    </x:border>
    <x:border>
      <x:left/>
      <x:right style="thin">
        <x:color rgb="FF123B32"/>
      </x:right>
      <x:top style="thin">
        <x:color rgb="FF123B32"/>
      </x:top>
      <x:bottom style="thin">
        <x:color rgb="FF123B32"/>
      </x:bottom>
      <x:diagonal/>
    </x:border>
    <x:border>
      <x:left/>
      <x:right/>
      <x:top/>
      <x:bottom style="thin">
        <x:color rgb="FFD8D3C7"/>
      </x:bottom>
      <x:diagonal/>
    </x:border>
    <x:border>
      <x:left/>
      <x:right style="thin">
        <x:color rgb="FFFFFFFF"/>
      </x:right>
      <x:top/>
      <x:bottom style="thin">
        <x:color rgb="FFFFFFFF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FFFFFF"/>
      </x:bottom>
      <x:diagonal/>
    </x:border>
    <x:border>
      <x:left style="thin">
        <x:color rgb="FFFFFFFF"/>
      </x:left>
      <x:right/>
      <x:top/>
      <x:bottom style="thin">
        <x:color rgb="FFFFFFFF"/>
      </x:bottom>
      <x:diagonal/>
    </x:border>
    <x:border>
      <x:left style="thin">
        <x:color rgb="FFB88935"/>
      </x:left>
      <x:right/>
      <x:top style="thin">
        <x:color rgb="FFB88935"/>
      </x:top>
      <x:bottom/>
      <x:diagonal/>
    </x:border>
    <x:border>
      <x:left/>
      <x:right/>
      <x:top style="thin">
        <x:color rgb="FFB88935"/>
      </x:top>
      <x:bottom/>
      <x:diagonal/>
    </x:border>
    <x:border>
      <x:left/>
      <x:right style="thin">
        <x:color rgb="FFB88935"/>
      </x:right>
      <x:top style="thin">
        <x:color rgb="FFB88935"/>
      </x:top>
      <x:bottom/>
      <x:diagonal/>
    </x:border>
    <x:border>
      <x:left style="thin">
        <x:color rgb="FFB88935"/>
      </x:left>
      <x:right/>
      <x:top/>
      <x:bottom/>
      <x:diagonal/>
    </x:border>
    <x:border>
      <x:left/>
      <x:right style="thin">
        <x:color rgb="FFB88935"/>
      </x:right>
      <x:top/>
      <x:bottom/>
      <x:diagonal/>
    </x:border>
    <x:border>
      <x:left style="thin">
        <x:color rgb="FFB88935"/>
      </x:left>
      <x:right/>
      <x:top/>
      <x:bottom style="thin">
        <x:color rgb="FFB88935"/>
      </x:bottom>
      <x:diagonal/>
    </x:border>
    <x:border>
      <x:left/>
      <x:right/>
      <x:top/>
      <x:bottom style="thin">
        <x:color rgb="FFB88935"/>
      </x:bottom>
      <x:diagonal/>
    </x:border>
    <x:border>
      <x:left/>
      <x:right style="thin">
        <x:color rgb="FFB88935"/>
      </x:right>
      <x:top/>
      <x:bottom style="thin">
        <x:color rgb="FFB88935"/>
      </x:bottom>
      <x:diagonal/>
    </x:border>
    <x:border>
      <x:left/>
      <x:right/>
      <x:top style="medium">
        <x:color rgb="FFB88935"/>
      </x:top>
      <x:bottom/>
      <x:diagonal/>
    </x:border>
    <x:border>
      <x:left/>
      <x:right/>
      <x:top style="medium">
        <x:color rgb="FF1F6B55"/>
      </x:top>
      <x:bottom/>
      <x:diagonal/>
    </x:border>
    <x:border>
      <x:left/>
      <x:right/>
      <x:top style="medium">
        <x:color rgb="FFB64B4B"/>
      </x:top>
      <x:bottom/>
      <x:diagonal/>
    </x:border>
    <x:border>
      <x:left/>
      <x:right/>
      <x:top style="medium">
        <x:color rgb="FF123B32"/>
      </x:top>
      <x:bottom/>
      <x:diagonal/>
    </x:border>
    <x:border>
      <x:left/>
      <x:right/>
      <x:top style="medium">
        <x:color rgb="FFD48B2C"/>
      </x:top>
      <x:bottom/>
      <x:diagonal/>
    </x:border>
    <x:border>
      <x:left style="thin">
        <x:color rgb="FF1F6B55"/>
      </x:left>
      <x:right/>
      <x:top style="thin">
        <x:color rgb="FF1F6B55"/>
      </x:top>
      <x:bottom/>
      <x:diagonal/>
    </x:border>
    <x:border>
      <x:left/>
      <x:right/>
      <x:top style="thin">
        <x:color rgb="FF1F6B55"/>
      </x:top>
      <x:bottom/>
      <x:diagonal/>
    </x:border>
    <x:border>
      <x:left/>
      <x:right style="thin">
        <x:color rgb="FF1F6B55"/>
      </x:right>
      <x:top style="thin">
        <x:color rgb="FF1F6B55"/>
      </x:top>
      <x:bottom/>
      <x:diagonal/>
    </x:border>
    <x:border>
      <x:left style="thin">
        <x:color rgb="FF1F6B55"/>
      </x:left>
      <x:right/>
      <x:top/>
      <x:bottom/>
      <x:diagonal/>
    </x:border>
    <x:border>
      <x:left/>
      <x:right style="thin">
        <x:color rgb="FF1F6B55"/>
      </x:right>
      <x:top/>
      <x:bottom/>
      <x:diagonal/>
    </x:border>
    <x:border>
      <x:left style="thin">
        <x:color rgb="FF1F6B55"/>
      </x:left>
      <x:right/>
      <x:top/>
      <x:bottom style="thin">
        <x:color rgb="FF1F6B55"/>
      </x:bottom>
      <x:diagonal/>
    </x:border>
    <x:border>
      <x:left/>
      <x:right style="thin">
        <x:color rgb="FF1F6B55"/>
      </x:right>
      <x:top/>
      <x:bottom style="thin">
        <x:color rgb="FF1F6B55"/>
      </x:bottom>
      <x:diagonal/>
    </x:border>
    <x:border>
      <x:left style="thin">
        <x:color rgb="FF123B32"/>
      </x:left>
      <x:right/>
      <x:top style="thin">
        <x:color rgb="FF123B32"/>
      </x:top>
      <x:bottom/>
      <x:diagonal/>
    </x:border>
    <x:border>
      <x:left/>
      <x:right/>
      <x:top style="thin">
        <x:color rgb="FF123B32"/>
      </x:top>
      <x:bottom/>
      <x:diagonal/>
    </x:border>
    <x:border>
      <x:left/>
      <x:right style="thin">
        <x:color rgb="FF123B32"/>
      </x:right>
      <x:top style="thin">
        <x:color rgb="FF123B32"/>
      </x:top>
      <x:bottom/>
      <x:diagonal/>
    </x:border>
    <x:border>
      <x:left style="thin">
        <x:color rgb="FF123B32"/>
      </x:left>
      <x:right/>
      <x:top/>
      <x:bottom/>
      <x:diagonal/>
    </x:border>
    <x:border>
      <x:left/>
      <x:right style="thin">
        <x:color rgb="FF123B32"/>
      </x:right>
      <x:top/>
      <x:bottom/>
      <x:diagonal/>
    </x:border>
    <x:border>
      <x:left style="thin">
        <x:color rgb="FF123B32"/>
      </x:left>
      <x:right/>
      <x:top/>
      <x:bottom style="thin">
        <x:color rgb="FF123B32"/>
      </x:bottom>
      <x:diagonal/>
    </x:border>
    <x:border>
      <x:left/>
      <x:right/>
      <x:top/>
      <x:bottom style="thin">
        <x:color rgb="FF123B32"/>
      </x:bottom>
      <x:diagonal/>
    </x:border>
    <x:border>
      <x:left/>
      <x:right style="thin">
        <x:color rgb="FF123B32"/>
      </x:right>
      <x:top/>
      <x:bottom style="thin">
        <x:color rgb="FF123B32"/>
      </x:bottom>
      <x:diagonal/>
    </x:border>
    <x:border>
      <x:left style="thin">
        <x:color rgb="FFB64B4B"/>
      </x:left>
      <x:right/>
      <x:top style="thin">
        <x:color rgb="FFB64B4B"/>
      </x:top>
      <x:bottom/>
      <x:diagonal/>
    </x:border>
    <x:border>
      <x:left/>
      <x:right/>
      <x:top style="thin">
        <x:color rgb="FFB64B4B"/>
      </x:top>
      <x:bottom/>
      <x:diagonal/>
    </x:border>
    <x:border>
      <x:left/>
      <x:right style="thin">
        <x:color rgb="FFB64B4B"/>
      </x:right>
      <x:top style="thin">
        <x:color rgb="FFB64B4B"/>
      </x:top>
      <x:bottom/>
      <x:diagonal/>
    </x:border>
    <x:border>
      <x:left style="thin">
        <x:color rgb="FFB64B4B"/>
      </x:left>
      <x:right/>
      <x:top/>
      <x:bottom/>
      <x:diagonal/>
    </x:border>
    <x:border>
      <x:left/>
      <x:right style="thin">
        <x:color rgb="FFB64B4B"/>
      </x:right>
      <x:top/>
      <x:bottom/>
      <x:diagonal/>
    </x:border>
    <x:border>
      <x:left style="thin">
        <x:color rgb="FFB64B4B"/>
      </x:left>
      <x:right/>
      <x:top/>
      <x:bottom style="thin">
        <x:color rgb="FFB64B4B"/>
      </x:bottom>
      <x:diagonal/>
    </x:border>
    <x:border>
      <x:left/>
      <x:right/>
      <x:top/>
      <x:bottom style="thin">
        <x:color rgb="FFB64B4B"/>
      </x:bottom>
      <x:diagonal/>
    </x:border>
    <x:border>
      <x:left/>
      <x:right style="thin">
        <x:color rgb="FFB64B4B"/>
      </x:right>
      <x:top/>
      <x:bottom style="thin">
        <x:color rgb="FFB64B4B"/>
      </x:bottom>
      <x:diagonal/>
    </x:border>
  </x:borders>
  <x:cellStyleXfs count="1">
    <x:xf numFmtId="0" fontId="0" fillId="0" borderId="0"/>
  </x:cellStyleXfs>
  <x:cellXfs count="27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horizont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left"/>
    </x:xf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horizontal="left"/>
    </x:xf>
    <x:xf numFmtId="0" fontId="3" fillId="5" borderId="1" xfId="0" applyNumberFormat="1" applyFont="1" applyFill="1" applyBorder="1" applyAlignment="1">
      <x:alignment horizontal="left" vertical="center"/>
    </x:xf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left"/>
    </x:xf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2" xfId="0" applyNumberFormat="1" applyFont="1" applyFill="1" applyBorder="1"/>
    <x:xf numFmtId="0" fontId="5" fillId="6" borderId="3" xfId="0" applyNumberFormat="1" applyFont="1" applyFill="1" applyBorder="1"/>
    <x:xf numFmtId="0" fontId="5" fillId="6" borderId="4" xfId="0" applyNumberFormat="1" applyFont="1" applyFill="1" applyBorder="1"/>
    <x:xf numFmtId="0" fontId="5" fillId="6" borderId="2" xfId="0" applyNumberFormat="1" applyFont="1" applyFill="1" applyBorder="1" applyAlignment="1">
      <x:alignment horizontal="left"/>
    </x:xf>
    <x:xf numFmtId="0" fontId="5" fillId="6" borderId="3" xfId="0" applyNumberFormat="1" applyFont="1" applyFill="1" applyBorder="1" applyAlignment="1">
      <x:alignment horizontal="left"/>
    </x:xf>
    <x:xf numFmtId="0" fontId="5" fillId="6" borderId="4" xfId="0" applyNumberFormat="1" applyFont="1" applyFill="1" applyBorder="1" applyAlignment="1">
      <x:alignment horizontal="left"/>
    </x:xf>
    <x:xf numFmtId="0" fontId="5" fillId="6" borderId="2" xfId="0" applyNumberFormat="1" applyFont="1" applyFill="1" applyBorder="1" applyAlignment="1">
      <x:alignment horizontal="left" vertical="center"/>
    </x:xf>
    <x:xf numFmtId="0" fontId="5" fillId="6" borderId="3" xfId="0" applyNumberFormat="1" applyFont="1" applyFill="1" applyBorder="1" applyAlignment="1">
      <x:alignment horizontal="left" vertical="center"/>
    </x:xf>
    <x:xf numFmtId="0" fontId="5" fillId="6" borderId="4" xfId="0" applyNumberFormat="1" applyFont="1" applyFill="1" applyBorder="1" applyAlignment="1">
      <x:alignment horizontal="left" vertical="center"/>
    </x:xf>
    <x:xf numFmtId="0" fontId="1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5" xfId="0" applyNumberFormat="1" applyFont="1" applyFill="1" applyBorder="1"/>
    <x:xf numFmtId="0" fontId="1" fillId="8" borderId="0" xfId="0" applyNumberFormat="1" applyFont="1" applyFill="1" applyBorder="1"/>
    <x:xf numFmtId="0" fontId="1" fillId="8" borderId="5" xfId="0" applyNumberFormat="1" applyFont="1" applyFill="1" applyBorder="1"/>
    <x:xf numFmtId="0" fontId="1" fillId="8" borderId="0" xfId="0" applyNumberFormat="1" applyFont="1" applyFill="1" applyBorder="1" applyAlignment="1">
      <x:alignment vertical="center"/>
    </x:xf>
    <x:xf numFmtId="0" fontId="1" fillId="8" borderId="5" xfId="0" applyNumberFormat="1" applyFont="1" applyFill="1" applyBorder="1" applyAlignment="1">
      <x:alignment vertical="center"/>
    </x:xf>
    <x:xf numFmtId="200" fontId="1" fillId="8" borderId="0" xfId="0" applyNumberFormat="1" applyFont="1" applyFill="1" applyBorder="1" applyAlignment="1">
      <x:alignment vertical="center"/>
    </x:xf>
    <x:xf numFmtId="201" fontId="1" fillId="8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/>
    <x:xf numFmtId="0" fontId="5" fillId="4" borderId="6" xfId="0" applyNumberFormat="1" applyFont="1" applyFill="1" applyBorder="1"/>
    <x:xf numFmtId="0" fontId="5" fillId="4" borderId="7" xfId="0" applyNumberFormat="1" applyFont="1" applyFill="1" applyBorder="1"/>
    <x:xf numFmtId="0" fontId="5" fillId="4" borderId="8" xfId="0" applyNumberFormat="1" applyFont="1" applyFill="1" applyBorder="1"/>
    <x:xf numFmtId="0" fontId="5" fillId="4" borderId="6" xfId="0" applyNumberFormat="1" applyFont="1" applyFill="1" applyBorder="1" applyAlignment="1">
      <x:alignment wrapText="1"/>
    </x:xf>
    <x:xf numFmtId="0" fontId="5" fillId="4" borderId="7" xfId="0" applyNumberFormat="1" applyFont="1" applyFill="1" applyBorder="1" applyAlignment="1">
      <x:alignment wrapText="1"/>
    </x:xf>
    <x:xf numFmtId="0" fontId="5" fillId="4" borderId="8" xfId="0" applyNumberFormat="1" applyFont="1" applyFill="1" applyBorder="1" applyAlignment="1">
      <x:alignment wrapText="1"/>
    </x:xf>
    <x:xf numFmtId="0" fontId="5" fillId="4" borderId="6" xfId="0" applyNumberFormat="1" applyFont="1" applyFill="1" applyBorder="1" applyAlignment="1">
      <x:alignment horizontal="center" wrapText="1"/>
    </x:xf>
    <x:xf numFmtId="0" fontId="5" fillId="4" borderId="7" xfId="0" applyNumberFormat="1" applyFont="1" applyFill="1" applyBorder="1" applyAlignment="1">
      <x:alignment horizontal="center" wrapText="1"/>
    </x:xf>
    <x:xf numFmtId="0" fontId="5" fillId="4" borderId="8" xfId="0" applyNumberFormat="1" applyFont="1" applyFill="1" applyBorder="1" applyAlignment="1">
      <x:alignment horizontal="center" wrapText="1"/>
    </x:xf>
    <x:xf numFmtId="0" fontId="5" fillId="4" borderId="6" xfId="0" applyNumberFormat="1" applyFont="1" applyFill="1" applyBorder="1" applyAlignment="1">
      <x:alignment horizontal="center" vertical="center" wrapText="1"/>
    </x:xf>
    <x:xf numFmtId="0" fontId="5" fillId="4" borderId="7" xfId="0" applyNumberFormat="1" applyFont="1" applyFill="1" applyBorder="1" applyAlignment="1">
      <x:alignment horizontal="center" vertical="center" wrapText="1"/>
    </x:xf>
    <x:xf numFmtId="0" fontId="5" fillId="4" borderId="8" xfId="0" applyNumberFormat="1" applyFont="1" applyFill="1" applyBorder="1" applyAlignment="1">
      <x:alignment horizontal="center" vertical="center" wrapText="1"/>
    </x:xf>
    <x:xf numFmtId="200" fontId="1" fillId="8" borderId="5" xfId="0" applyNumberFormat="1" applyFont="1" applyFill="1" applyBorder="1" applyAlignment="1">
      <x:alignment vertical="center"/>
    </x:xf>
    <x:xf numFmtId="201" fontId="1" fillId="8" borderId="5" xfId="0" applyNumberFormat="1" applyFont="1" applyFill="1" applyBorder="1" applyAlignment="1">
      <x:alignment vertical="center"/>
    </x:xf>
    <x:xf numFmtId="202" fontId="1" fillId="8" borderId="0" xfId="0" applyNumberFormat="1" applyFont="1" applyFill="1" applyBorder="1" applyAlignment="1">
      <x:alignment vertical="center"/>
    </x:xf>
    <x:xf numFmtId="202" fontId="1" fillId="8" borderId="5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/>
    <x:xf numFmtId="0" fontId="7" fillId="9" borderId="0" xfId="0" applyNumberFormat="1" applyFont="1" applyFill="1" applyBorder="1"/>
    <x:xf numFmtId="0" fontId="7" fillId="9" borderId="9" xfId="0" applyNumberFormat="1" applyFont="1" applyFill="1" applyBorder="1"/>
    <x:xf numFmtId="0" fontId="7" fillId="9" borderId="10" xfId="0" applyNumberFormat="1" applyFont="1" applyFill="1" applyBorder="1"/>
    <x:xf numFmtId="0" fontId="7" fillId="9" borderId="11" xfId="0" applyNumberFormat="1" applyFont="1" applyFill="1" applyBorder="1"/>
    <x:xf numFmtId="0" fontId="7" fillId="9" borderId="12" xfId="0" applyNumberFormat="1" applyFont="1" applyFill="1" applyBorder="1"/>
    <x:xf numFmtId="0" fontId="7" fillId="9" borderId="13" xfId="0" applyNumberFormat="1" applyFont="1" applyFill="1" applyBorder="1"/>
    <x:xf numFmtId="0" fontId="7" fillId="9" borderId="14" xfId="0" applyNumberFormat="1" applyFont="1" applyFill="1" applyBorder="1"/>
    <x:xf numFmtId="0" fontId="7" fillId="9" borderId="15" xfId="0" applyNumberFormat="1" applyFont="1" applyFill="1" applyBorder="1"/>
    <x:xf numFmtId="0" fontId="7" fillId="9" borderId="16" xfId="0" applyNumberFormat="1" applyFont="1" applyFill="1" applyBorder="1"/>
    <x:xf numFmtId="0" fontId="7" fillId="9" borderId="9" xfId="0" applyNumberFormat="1" applyFont="1" applyFill="1" applyBorder="1" applyAlignment="1">
      <x:alignment wrapText="1"/>
    </x:xf>
    <x:xf numFmtId="0" fontId="7" fillId="9" borderId="10" xfId="0" applyNumberFormat="1" applyFont="1" applyFill="1" applyBorder="1" applyAlignment="1">
      <x:alignment wrapText="1"/>
    </x:xf>
    <x:xf numFmtId="0" fontId="7" fillId="9" borderId="11" xfId="0" applyNumberFormat="1" applyFont="1" applyFill="1" applyBorder="1" applyAlignment="1">
      <x:alignment wrapText="1"/>
    </x:xf>
    <x:xf numFmtId="0" fontId="7" fillId="9" borderId="12" xfId="0" applyNumberFormat="1" applyFont="1" applyFill="1" applyBorder="1" applyAlignment="1">
      <x:alignment wrapText="1"/>
    </x:xf>
    <x:xf numFmtId="0" fontId="7" fillId="9" borderId="0" xfId="0" applyNumberFormat="1" applyFont="1" applyFill="1" applyBorder="1" applyAlignment="1">
      <x:alignment wrapText="1"/>
    </x:xf>
    <x:xf numFmtId="0" fontId="7" fillId="9" borderId="13" xfId="0" applyNumberFormat="1" applyFont="1" applyFill="1" applyBorder="1" applyAlignment="1">
      <x:alignment wrapText="1"/>
    </x:xf>
    <x:xf numFmtId="0" fontId="7" fillId="9" borderId="14" xfId="0" applyNumberFormat="1" applyFont="1" applyFill="1" applyBorder="1" applyAlignment="1">
      <x:alignment wrapText="1"/>
    </x:xf>
    <x:xf numFmtId="0" fontId="7" fillId="9" borderId="15" xfId="0" applyNumberFormat="1" applyFont="1" applyFill="1" applyBorder="1" applyAlignment="1">
      <x:alignment wrapText="1"/>
    </x:xf>
    <x:xf numFmtId="0" fontId="7" fillId="9" borderId="16" xfId="0" applyNumberFormat="1" applyFont="1" applyFill="1" applyBorder="1" applyAlignment="1">
      <x:alignment wrapText="1"/>
    </x:xf>
    <x:xf numFmtId="0" fontId="7" fillId="9" borderId="9" xfId="0" applyNumberFormat="1" applyFont="1" applyFill="1" applyBorder="1" applyAlignment="1">
      <x:alignment horizontal="left" wrapText="1"/>
    </x:xf>
    <x:xf numFmtId="0" fontId="7" fillId="9" borderId="10" xfId="0" applyNumberFormat="1" applyFont="1" applyFill="1" applyBorder="1" applyAlignment="1">
      <x:alignment horizontal="left" wrapText="1"/>
    </x:xf>
    <x:xf numFmtId="0" fontId="7" fillId="9" borderId="11" xfId="0" applyNumberFormat="1" applyFont="1" applyFill="1" applyBorder="1" applyAlignment="1">
      <x:alignment horizontal="left" wrapText="1"/>
    </x:xf>
    <x:xf numFmtId="0" fontId="7" fillId="9" borderId="12" xfId="0" applyNumberFormat="1" applyFont="1" applyFill="1" applyBorder="1" applyAlignment="1">
      <x:alignment horizontal="left" wrapText="1"/>
    </x:xf>
    <x:xf numFmtId="0" fontId="7" fillId="9" borderId="0" xfId="0" applyNumberFormat="1" applyFont="1" applyFill="1" applyBorder="1" applyAlignment="1">
      <x:alignment horizontal="left" wrapText="1"/>
    </x:xf>
    <x:xf numFmtId="0" fontId="7" fillId="9" borderId="13" xfId="0" applyNumberFormat="1" applyFont="1" applyFill="1" applyBorder="1" applyAlignment="1">
      <x:alignment horizontal="left" wrapText="1"/>
    </x:xf>
    <x:xf numFmtId="0" fontId="7" fillId="9" borderId="14" xfId="0" applyNumberFormat="1" applyFont="1" applyFill="1" applyBorder="1" applyAlignment="1">
      <x:alignment horizontal="left" wrapText="1"/>
    </x:xf>
    <x:xf numFmtId="0" fontId="7" fillId="9" borderId="15" xfId="0" applyNumberFormat="1" applyFont="1" applyFill="1" applyBorder="1" applyAlignment="1">
      <x:alignment horizontal="left" wrapText="1"/>
    </x:xf>
    <x:xf numFmtId="0" fontId="7" fillId="9" borderId="16" xfId="0" applyNumberFormat="1" applyFont="1" applyFill="1" applyBorder="1" applyAlignment="1">
      <x:alignment horizontal="left" wrapText="1"/>
    </x:xf>
    <x:xf numFmtId="0" fontId="7" fillId="9" borderId="9" xfId="0" applyNumberFormat="1" applyFont="1" applyFill="1" applyBorder="1" applyAlignment="1">
      <x:alignment horizontal="left" vertical="center" wrapText="1"/>
    </x:xf>
    <x:xf numFmtId="0" fontId="7" fillId="9" borderId="10" xfId="0" applyNumberFormat="1" applyFont="1" applyFill="1" applyBorder="1" applyAlignment="1">
      <x:alignment horizontal="left" vertical="center" wrapText="1"/>
    </x:xf>
    <x:xf numFmtId="0" fontId="7" fillId="9" borderId="11" xfId="0" applyNumberFormat="1" applyFont="1" applyFill="1" applyBorder="1" applyAlignment="1">
      <x:alignment horizontal="left" vertical="center" wrapText="1"/>
    </x:xf>
    <x:xf numFmtId="0" fontId="7" fillId="9" borderId="12" xfId="0" applyNumberFormat="1" applyFont="1" applyFill="1" applyBorder="1" applyAlignment="1">
      <x:alignment horizontal="left" vertical="center" wrapText="1"/>
    </x:xf>
    <x:xf numFmtId="0" fontId="7" fillId="9" borderId="0" xfId="0" applyNumberFormat="1" applyFont="1" applyFill="1" applyBorder="1" applyAlignment="1">
      <x:alignment horizontal="left" vertical="center" wrapText="1"/>
    </x:xf>
    <x:xf numFmtId="0" fontId="7" fillId="9" borderId="13" xfId="0" applyNumberFormat="1" applyFont="1" applyFill="1" applyBorder="1" applyAlignment="1">
      <x:alignment horizontal="left" vertical="center" wrapText="1"/>
    </x:xf>
    <x:xf numFmtId="0" fontId="7" fillId="9" borderId="14" xfId="0" applyNumberFormat="1" applyFont="1" applyFill="1" applyBorder="1" applyAlignment="1">
      <x:alignment horizontal="left" vertical="center" wrapText="1"/>
    </x:xf>
    <x:xf numFmtId="0" fontId="7" fillId="9" borderId="15" xfId="0" applyNumberFormat="1" applyFont="1" applyFill="1" applyBorder="1" applyAlignment="1">
      <x:alignment horizontal="left" vertical="center" wrapText="1"/>
    </x:xf>
    <x:xf numFmtId="0" fontId="7" fillId="9" borderId="16" xfId="0" applyNumberFormat="1" applyFont="1" applyFill="1" applyBorder="1" applyAlignment="1">
      <x:alignment horizontal="left" vertical="center" wrapText="1"/>
    </x:xf>
    <x:xf numFmtId="0" fontId="1" fillId="10" borderId="0" xfId="0" applyNumberFormat="1" applyFont="1" applyFill="1" applyBorder="1"/>
    <x:xf numFmtId="0" fontId="1" fillId="10" borderId="5" xfId="0" applyNumberFormat="1" applyFont="1" applyFill="1" applyBorder="1"/>
    <x:xf numFmtId="0" fontId="1" fillId="10" borderId="0" xfId="0" applyNumberFormat="1" applyFont="1" applyFill="1" applyBorder="1" applyAlignment="1">
      <x:alignment vertical="center"/>
    </x:xf>
    <x:xf numFmtId="0" fontId="1" fillId="10" borderId="5" xfId="0" applyNumberFormat="1" applyFont="1" applyFill="1" applyBorder="1" applyAlignment="1">
      <x:alignment vertical="center"/>
    </x:xf>
    <x:xf numFmtId="201" fontId="1" fillId="10" borderId="0" xfId="0" applyNumberFormat="1" applyFont="1" applyFill="1" applyBorder="1" applyAlignment="1">
      <x:alignment vertical="center"/>
    </x:xf>
    <x:xf numFmtId="201" fontId="1" fillId="10" borderId="5" xfId="0" applyNumberFormat="1" applyFont="1" applyFill="1" applyBorder="1" applyAlignment="1">
      <x:alignment vertical="center"/>
    </x:xf>
    <x:xf numFmtId="203" fontId="1" fillId="10" borderId="0" xfId="0" applyNumberFormat="1" applyFont="1" applyFill="1" applyBorder="1" applyAlignment="1">
      <x:alignment vertical="center"/>
    </x:xf>
    <x:xf numFmtId="203" fontId="1" fillId="10" borderId="5" xfId="0" applyNumberFormat="1" applyFont="1" applyFill="1" applyBorder="1" applyAlignment="1">
      <x:alignment vertical="center"/>
    </x:xf>
    <x:xf numFmtId="204" fontId="1" fillId="10" borderId="0" xfId="0" applyNumberFormat="1" applyFont="1" applyFill="1" applyBorder="1" applyAlignment="1">
      <x:alignment vertical="center"/>
    </x:xf>
    <x:xf numFmtId="204" fontId="1" fillId="10" borderId="5" xfId="0" applyNumberFormat="1" applyFont="1" applyFill="1" applyBorder="1" applyAlignment="1">
      <x:alignment vertical="center"/>
    </x:xf>
    <x:xf numFmtId="203" fontId="1" fillId="8" borderId="0" xfId="0" applyNumberFormat="1" applyFont="1" applyFill="1" applyBorder="1" applyAlignment="1">
      <x:alignment vertical="center"/>
    </x:xf>
    <x:xf numFmtId="203" fontId="1" fillId="8" borderId="5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/>
    <x:xf numFmtId="0" fontId="8" fillId="5" borderId="17" xfId="0" applyNumberFormat="1" applyFont="1" applyFill="1" applyBorder="1"/>
    <x:xf numFmtId="0" fontId="8" fillId="5" borderId="17" xfId="0" applyNumberFormat="1" applyFont="1" applyFill="1" applyBorder="1" applyAlignment="1">
      <x:alignment horizontal="center"/>
    </x:xf>
    <x:xf numFmtId="0" fontId="8" fillId="5" borderId="17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201" fontId="3" fillId="2" borderId="0" xfId="0" applyNumberFormat="1" applyFont="1" applyFill="1" applyBorder="1"/>
    <x:xf numFmtId="201" fontId="3" fillId="2" borderId="0" xfId="0" applyNumberFormat="1" applyFont="1" applyFill="1" applyBorder="1" applyAlignment="1">
      <x:alignment horizontal="center"/>
    </x:xf>
    <x:xf numFmtId="201" fontId="3" fillId="2" borderId="0" xfId="0" applyNumberFormat="1" applyFont="1" applyFill="1" applyBorder="1" applyAlignment="1">
      <x:alignment horizontal="center" vertical="center"/>
    </x:xf>
    <x:xf numFmtId="0" fontId="8" fillId="5" borderId="18" xfId="0" applyNumberFormat="1" applyFont="1" applyFill="1" applyBorder="1"/>
    <x:xf numFmtId="0" fontId="8" fillId="5" borderId="18" xfId="0" applyNumberFormat="1" applyFont="1" applyFill="1" applyBorder="1" applyAlignment="1">
      <x:alignment horizontal="center"/>
    </x:xf>
    <x:xf numFmtId="0" fontId="8" fillId="5" borderId="18" xfId="0" applyNumberFormat="1" applyFont="1" applyFill="1" applyBorder="1" applyAlignment="1">
      <x:alignment horizontal="center" vertical="center"/>
    </x:xf>
    <x:xf numFmtId="0" fontId="8" fillId="5" borderId="19" xfId="0" applyNumberFormat="1" applyFont="1" applyFill="1" applyBorder="1"/>
    <x:xf numFmtId="0" fontId="8" fillId="5" borderId="19" xfId="0" applyNumberFormat="1" applyFont="1" applyFill="1" applyBorder="1" applyAlignment="1">
      <x:alignment horizontal="center"/>
    </x:xf>
    <x:xf numFmtId="0" fontId="8" fillId="5" borderId="19" xfId="0" applyNumberFormat="1" applyFont="1" applyFill="1" applyBorder="1" applyAlignment="1">
      <x:alignment horizontal="center" vertical="center"/>
    </x:xf>
    <x:xf numFmtId="0" fontId="8" fillId="5" borderId="20" xfId="0" applyNumberFormat="1" applyFont="1" applyFill="1" applyBorder="1"/>
    <x:xf numFmtId="0" fontId="8" fillId="5" borderId="20" xfId="0" applyNumberFormat="1" applyFont="1" applyFill="1" applyBorder="1" applyAlignment="1">
      <x:alignment horizontal="center"/>
    </x:xf>
    <x:xf numFmtId="0" fontId="8" fillId="5" borderId="20" xfId="0" applyNumberFormat="1" applyFont="1" applyFill="1" applyBorder="1" applyAlignment="1">
      <x:alignment horizontal="center" vertical="center"/>
    </x:xf>
    <x:xf numFmtId="0" fontId="8" fillId="5" borderId="21" xfId="0" applyNumberFormat="1" applyFont="1" applyFill="1" applyBorder="1"/>
    <x:xf numFmtId="0" fontId="8" fillId="5" borderId="21" xfId="0" applyNumberFormat="1" applyFont="1" applyFill="1" applyBorder="1" applyAlignment="1">
      <x:alignment horizontal="center"/>
    </x:xf>
    <x:xf numFmtId="0" fontId="8" fillId="5" borderId="21" xfId="0" applyNumberFormat="1" applyFont="1" applyFill="1" applyBorder="1" applyAlignment="1">
      <x:alignment horizontal="center" vertical="center"/>
    </x:xf>
    <x:xf numFmtId="200" fontId="1" fillId="10" borderId="0" xfId="0" applyNumberFormat="1" applyFont="1" applyFill="1" applyBorder="1" applyAlignment="1">
      <x:alignment vertical="center"/>
    </x:xf>
    <x:xf numFmtId="200" fontId="1" fillId="10" borderId="5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/>
    <x:xf numFmtId="0" fontId="1" fillId="11" borderId="0" xfId="0" applyNumberFormat="1" applyFont="1" applyFill="1" applyBorder="1"/>
    <x:xf numFmtId="0" fontId="9" fillId="11" borderId="0" xfId="0" applyNumberFormat="1" applyFont="1" applyFill="1" applyBorder="1"/>
    <x:xf numFmtId="0" fontId="9" fillId="11" borderId="22" xfId="0" applyNumberFormat="1" applyFont="1" applyFill="1" applyBorder="1"/>
    <x:xf numFmtId="0" fontId="9" fillId="11" borderId="23" xfId="0" applyNumberFormat="1" applyFont="1" applyFill="1" applyBorder="1"/>
    <x:xf numFmtId="0" fontId="9" fillId="11" borderId="24" xfId="0" applyNumberFormat="1" applyFont="1" applyFill="1" applyBorder="1"/>
    <x:xf numFmtId="0" fontId="9" fillId="11" borderId="25" xfId="0" applyNumberFormat="1" applyFont="1" applyFill="1" applyBorder="1"/>
    <x:xf numFmtId="0" fontId="9" fillId="11" borderId="26" xfId="0" applyNumberFormat="1" applyFont="1" applyFill="1" applyBorder="1"/>
    <x:xf numFmtId="0" fontId="9" fillId="11" borderId="27" xfId="0" applyNumberFormat="1" applyFont="1" applyFill="1" applyBorder="1"/>
    <x:xf numFmtId="0" fontId="9" fillId="11" borderId="1" xfId="0" applyNumberFormat="1" applyFont="1" applyFill="1" applyBorder="1"/>
    <x:xf numFmtId="0" fontId="9" fillId="11" borderId="28" xfId="0" applyNumberFormat="1" applyFont="1" applyFill="1" applyBorder="1"/>
    <x:xf numFmtId="0" fontId="9" fillId="11" borderId="22" xfId="0" applyNumberFormat="1" applyFont="1" applyFill="1" applyBorder="1" applyAlignment="1">
      <x:alignment wrapText="1"/>
    </x:xf>
    <x:xf numFmtId="0" fontId="9" fillId="11" borderId="23" xfId="0" applyNumberFormat="1" applyFont="1" applyFill="1" applyBorder="1" applyAlignment="1">
      <x:alignment wrapText="1"/>
    </x:xf>
    <x:xf numFmtId="0" fontId="9" fillId="11" borderId="24" xfId="0" applyNumberFormat="1" applyFont="1" applyFill="1" applyBorder="1" applyAlignment="1">
      <x:alignment wrapText="1"/>
    </x:xf>
    <x:xf numFmtId="0" fontId="9" fillId="11" borderId="25" xfId="0" applyNumberFormat="1" applyFont="1" applyFill="1" applyBorder="1" applyAlignment="1">
      <x:alignment wrapText="1"/>
    </x:xf>
    <x:xf numFmtId="0" fontId="9" fillId="11" borderId="0" xfId="0" applyNumberFormat="1" applyFont="1" applyFill="1" applyBorder="1" applyAlignment="1">
      <x:alignment wrapText="1"/>
    </x:xf>
    <x:xf numFmtId="0" fontId="9" fillId="11" borderId="26" xfId="0" applyNumberFormat="1" applyFont="1" applyFill="1" applyBorder="1" applyAlignment="1">
      <x:alignment wrapText="1"/>
    </x:xf>
    <x:xf numFmtId="0" fontId="9" fillId="11" borderId="27" xfId="0" applyNumberFormat="1" applyFont="1" applyFill="1" applyBorder="1" applyAlignment="1">
      <x:alignment wrapText="1"/>
    </x:xf>
    <x:xf numFmtId="0" fontId="9" fillId="11" borderId="1" xfId="0" applyNumberFormat="1" applyFont="1" applyFill="1" applyBorder="1" applyAlignment="1">
      <x:alignment wrapText="1"/>
    </x:xf>
    <x:xf numFmtId="0" fontId="9" fillId="11" borderId="28" xfId="0" applyNumberFormat="1" applyFont="1" applyFill="1" applyBorder="1" applyAlignment="1">
      <x:alignment wrapText="1"/>
    </x:xf>
    <x:xf numFmtId="0" fontId="9" fillId="11" borderId="22" xfId="0" applyNumberFormat="1" applyFont="1" applyFill="1" applyBorder="1" applyAlignment="1">
      <x:alignment horizontal="left" wrapText="1"/>
    </x:xf>
    <x:xf numFmtId="0" fontId="9" fillId="11" borderId="23" xfId="0" applyNumberFormat="1" applyFont="1" applyFill="1" applyBorder="1" applyAlignment="1">
      <x:alignment horizontal="left" wrapText="1"/>
    </x:xf>
    <x:xf numFmtId="0" fontId="9" fillId="11" borderId="24" xfId="0" applyNumberFormat="1" applyFont="1" applyFill="1" applyBorder="1" applyAlignment="1">
      <x:alignment horizontal="left" wrapText="1"/>
    </x:xf>
    <x:xf numFmtId="0" fontId="9" fillId="11" borderId="25" xfId="0" applyNumberFormat="1" applyFont="1" applyFill="1" applyBorder="1" applyAlignment="1">
      <x:alignment horizontal="left" wrapText="1"/>
    </x:xf>
    <x:xf numFmtId="0" fontId="9" fillId="11" borderId="0" xfId="0" applyNumberFormat="1" applyFont="1" applyFill="1" applyBorder="1" applyAlignment="1">
      <x:alignment horizontal="left" wrapText="1"/>
    </x:xf>
    <x:xf numFmtId="0" fontId="9" fillId="11" borderId="26" xfId="0" applyNumberFormat="1" applyFont="1" applyFill="1" applyBorder="1" applyAlignment="1">
      <x:alignment horizontal="left" wrapText="1"/>
    </x:xf>
    <x:xf numFmtId="0" fontId="9" fillId="11" borderId="27" xfId="0" applyNumberFormat="1" applyFont="1" applyFill="1" applyBorder="1" applyAlignment="1">
      <x:alignment horizontal="left" wrapText="1"/>
    </x:xf>
    <x:xf numFmtId="0" fontId="9" fillId="11" borderId="1" xfId="0" applyNumberFormat="1" applyFont="1" applyFill="1" applyBorder="1" applyAlignment="1">
      <x:alignment horizontal="left" wrapText="1"/>
    </x:xf>
    <x:xf numFmtId="0" fontId="9" fillId="11" borderId="28" xfId="0" applyNumberFormat="1" applyFont="1" applyFill="1" applyBorder="1" applyAlignment="1">
      <x:alignment horizontal="left" wrapText="1"/>
    </x:xf>
    <x:xf numFmtId="0" fontId="9" fillId="11" borderId="22" xfId="0" applyNumberFormat="1" applyFont="1" applyFill="1" applyBorder="1" applyAlignment="1">
      <x:alignment horizontal="left" vertical="center" wrapText="1"/>
    </x:xf>
    <x:xf numFmtId="0" fontId="9" fillId="11" borderId="23" xfId="0" applyNumberFormat="1" applyFont="1" applyFill="1" applyBorder="1" applyAlignment="1">
      <x:alignment horizontal="left" vertical="center" wrapText="1"/>
    </x:xf>
    <x:xf numFmtId="0" fontId="9" fillId="11" borderId="24" xfId="0" applyNumberFormat="1" applyFont="1" applyFill="1" applyBorder="1" applyAlignment="1">
      <x:alignment horizontal="left" vertical="center" wrapText="1"/>
    </x:xf>
    <x:xf numFmtId="0" fontId="9" fillId="11" borderId="25" xfId="0" applyNumberFormat="1" applyFont="1" applyFill="1" applyBorder="1" applyAlignment="1">
      <x:alignment horizontal="left" vertical="center" wrapText="1"/>
    </x:xf>
    <x:xf numFmtId="0" fontId="9" fillId="11" borderId="0" xfId="0" applyNumberFormat="1" applyFont="1" applyFill="1" applyBorder="1" applyAlignment="1">
      <x:alignment horizontal="left" vertical="center" wrapText="1"/>
    </x:xf>
    <x:xf numFmtId="0" fontId="9" fillId="11" borderId="26" xfId="0" applyNumberFormat="1" applyFont="1" applyFill="1" applyBorder="1" applyAlignment="1">
      <x:alignment horizontal="left" vertical="center" wrapText="1"/>
    </x:xf>
    <x:xf numFmtId="0" fontId="9" fillId="11" borderId="27" xfId="0" applyNumberFormat="1" applyFont="1" applyFill="1" applyBorder="1" applyAlignment="1">
      <x:alignment horizontal="left" vertical="center" wrapText="1"/>
    </x:xf>
    <x:xf numFmtId="0" fontId="9" fillId="11" borderId="1" xfId="0" applyNumberFormat="1" applyFont="1" applyFill="1" applyBorder="1" applyAlignment="1">
      <x:alignment horizontal="left" vertical="center" wrapText="1"/>
    </x:xf>
    <x:xf numFmtId="0" fontId="9" fillId="11" borderId="28" xfId="0" applyNumberFormat="1" applyFont="1" applyFill="1" applyBorder="1" applyAlignment="1">
      <x:alignment horizontal="left" vertical="center" wrapText="1"/>
    </x:xf>
    <x:xf numFmtId="0" fontId="10" fillId="9" borderId="0" xfId="0" applyNumberFormat="1" applyFont="1" applyFill="1" applyBorder="1"/>
    <x:xf numFmtId="0" fontId="10" fillId="9" borderId="9" xfId="0" applyNumberFormat="1" applyFont="1" applyFill="1" applyBorder="1"/>
    <x:xf numFmtId="0" fontId="10" fillId="9" borderId="10" xfId="0" applyNumberFormat="1" applyFont="1" applyFill="1" applyBorder="1"/>
    <x:xf numFmtId="0" fontId="10" fillId="9" borderId="11" xfId="0" applyNumberFormat="1" applyFont="1" applyFill="1" applyBorder="1"/>
    <x:xf numFmtId="0" fontId="10" fillId="9" borderId="12" xfId="0" applyNumberFormat="1" applyFont="1" applyFill="1" applyBorder="1"/>
    <x:xf numFmtId="0" fontId="10" fillId="9" borderId="13" xfId="0" applyNumberFormat="1" applyFont="1" applyFill="1" applyBorder="1"/>
    <x:xf numFmtId="0" fontId="10" fillId="9" borderId="14" xfId="0" applyNumberFormat="1" applyFont="1" applyFill="1" applyBorder="1"/>
    <x:xf numFmtId="0" fontId="10" fillId="9" borderId="15" xfId="0" applyNumberFormat="1" applyFont="1" applyFill="1" applyBorder="1"/>
    <x:xf numFmtId="0" fontId="10" fillId="9" borderId="16" xfId="0" applyNumberFormat="1" applyFont="1" applyFill="1" applyBorder="1"/>
    <x:xf numFmtId="0" fontId="10" fillId="9" borderId="9" xfId="0" applyNumberFormat="1" applyFont="1" applyFill="1" applyBorder="1" applyAlignment="1">
      <x:alignment wrapText="1"/>
    </x:xf>
    <x:xf numFmtId="0" fontId="10" fillId="9" borderId="10" xfId="0" applyNumberFormat="1" applyFont="1" applyFill="1" applyBorder="1" applyAlignment="1">
      <x:alignment wrapText="1"/>
    </x:xf>
    <x:xf numFmtId="0" fontId="10" fillId="9" borderId="11" xfId="0" applyNumberFormat="1" applyFont="1" applyFill="1" applyBorder="1" applyAlignment="1">
      <x:alignment wrapText="1"/>
    </x:xf>
    <x:xf numFmtId="0" fontId="10" fillId="9" borderId="12" xfId="0" applyNumberFormat="1" applyFont="1" applyFill="1" applyBorder="1" applyAlignment="1">
      <x:alignment wrapText="1"/>
    </x:xf>
    <x:xf numFmtId="0" fontId="10" fillId="9" borderId="0" xfId="0" applyNumberFormat="1" applyFont="1" applyFill="1" applyBorder="1" applyAlignment="1">
      <x:alignment wrapText="1"/>
    </x:xf>
    <x:xf numFmtId="0" fontId="10" fillId="9" borderId="13" xfId="0" applyNumberFormat="1" applyFont="1" applyFill="1" applyBorder="1" applyAlignment="1">
      <x:alignment wrapText="1"/>
    </x:xf>
    <x:xf numFmtId="0" fontId="10" fillId="9" borderId="14" xfId="0" applyNumberFormat="1" applyFont="1" applyFill="1" applyBorder="1" applyAlignment="1">
      <x:alignment wrapText="1"/>
    </x:xf>
    <x:xf numFmtId="0" fontId="10" fillId="9" borderId="15" xfId="0" applyNumberFormat="1" applyFont="1" applyFill="1" applyBorder="1" applyAlignment="1">
      <x:alignment wrapText="1"/>
    </x:xf>
    <x:xf numFmtId="0" fontId="10" fillId="9" borderId="16" xfId="0" applyNumberFormat="1" applyFont="1" applyFill="1" applyBorder="1" applyAlignment="1">
      <x:alignment wrapText="1"/>
    </x:xf>
    <x:xf numFmtId="0" fontId="10" fillId="9" borderId="9" xfId="0" applyNumberFormat="1" applyFont="1" applyFill="1" applyBorder="1" applyAlignment="1">
      <x:alignment horizontal="left" wrapText="1"/>
    </x:xf>
    <x:xf numFmtId="0" fontId="10" fillId="9" borderId="10" xfId="0" applyNumberFormat="1" applyFont="1" applyFill="1" applyBorder="1" applyAlignment="1">
      <x:alignment horizontal="left" wrapText="1"/>
    </x:xf>
    <x:xf numFmtId="0" fontId="10" fillId="9" borderId="11" xfId="0" applyNumberFormat="1" applyFont="1" applyFill="1" applyBorder="1" applyAlignment="1">
      <x:alignment horizontal="left" wrapText="1"/>
    </x:xf>
    <x:xf numFmtId="0" fontId="10" fillId="9" borderId="12" xfId="0" applyNumberFormat="1" applyFont="1" applyFill="1" applyBorder="1" applyAlignment="1">
      <x:alignment horizontal="left" wrapText="1"/>
    </x:xf>
    <x:xf numFmtId="0" fontId="10" fillId="9" borderId="0" xfId="0" applyNumberFormat="1" applyFont="1" applyFill="1" applyBorder="1" applyAlignment="1">
      <x:alignment horizontal="left" wrapText="1"/>
    </x:xf>
    <x:xf numFmtId="0" fontId="10" fillId="9" borderId="13" xfId="0" applyNumberFormat="1" applyFont="1" applyFill="1" applyBorder="1" applyAlignment="1">
      <x:alignment horizontal="left" wrapText="1"/>
    </x:xf>
    <x:xf numFmtId="0" fontId="10" fillId="9" borderId="14" xfId="0" applyNumberFormat="1" applyFont="1" applyFill="1" applyBorder="1" applyAlignment="1">
      <x:alignment horizontal="left" wrapText="1"/>
    </x:xf>
    <x:xf numFmtId="0" fontId="10" fillId="9" borderId="15" xfId="0" applyNumberFormat="1" applyFont="1" applyFill="1" applyBorder="1" applyAlignment="1">
      <x:alignment horizontal="left" wrapText="1"/>
    </x:xf>
    <x:xf numFmtId="0" fontId="10" fillId="9" borderId="16" xfId="0" applyNumberFormat="1" applyFont="1" applyFill="1" applyBorder="1" applyAlignment="1">
      <x:alignment horizontal="left" wrapText="1"/>
    </x:xf>
    <x:xf numFmtId="0" fontId="10" fillId="9" borderId="9" xfId="0" applyNumberFormat="1" applyFont="1" applyFill="1" applyBorder="1" applyAlignment="1">
      <x:alignment horizontal="left" vertical="center" wrapText="1"/>
    </x:xf>
    <x:xf numFmtId="0" fontId="10" fillId="9" borderId="10" xfId="0" applyNumberFormat="1" applyFont="1" applyFill="1" applyBorder="1" applyAlignment="1">
      <x:alignment horizontal="left" vertical="center" wrapText="1"/>
    </x:xf>
    <x:xf numFmtId="0" fontId="10" fillId="9" borderId="11" xfId="0" applyNumberFormat="1" applyFont="1" applyFill="1" applyBorder="1" applyAlignment="1">
      <x:alignment horizontal="left" vertical="center" wrapText="1"/>
    </x:xf>
    <x:xf numFmtId="0" fontId="10" fillId="9" borderId="12" xfId="0" applyNumberFormat="1" applyFont="1" applyFill="1" applyBorder="1" applyAlignment="1">
      <x:alignment horizontal="left" vertical="center" wrapText="1"/>
    </x:xf>
    <x:xf numFmtId="0" fontId="10" fillId="9" borderId="0" xfId="0" applyNumberFormat="1" applyFont="1" applyFill="1" applyBorder="1" applyAlignment="1">
      <x:alignment horizontal="left" vertical="center" wrapText="1"/>
    </x:xf>
    <x:xf numFmtId="0" fontId="10" fillId="9" borderId="13" xfId="0" applyNumberFormat="1" applyFont="1" applyFill="1" applyBorder="1" applyAlignment="1">
      <x:alignment horizontal="left" vertical="center" wrapText="1"/>
    </x:xf>
    <x:xf numFmtId="0" fontId="10" fillId="9" borderId="14" xfId="0" applyNumberFormat="1" applyFont="1" applyFill="1" applyBorder="1" applyAlignment="1">
      <x:alignment horizontal="left" vertical="center" wrapText="1"/>
    </x:xf>
    <x:xf numFmtId="0" fontId="10" fillId="9" borderId="15" xfId="0" applyNumberFormat="1" applyFont="1" applyFill="1" applyBorder="1" applyAlignment="1">
      <x:alignment horizontal="left" vertical="center" wrapText="1"/>
    </x:xf>
    <x:xf numFmtId="0" fontId="10" fillId="9" borderId="16" xfId="0" applyNumberFormat="1" applyFont="1" applyFill="1" applyBorder="1" applyAlignment="1">
      <x:alignment horizontal="left" vertical="center" wrapText="1"/>
    </x:xf>
    <x:xf numFmtId="0" fontId="11" fillId="10" borderId="0" xfId="0" applyNumberFormat="1" applyFont="1" applyFill="1" applyBorder="1"/>
    <x:xf numFmtId="0" fontId="11" fillId="10" borderId="29" xfId="0" applyNumberFormat="1" applyFont="1" applyFill="1" applyBorder="1"/>
    <x:xf numFmtId="0" fontId="11" fillId="10" borderId="30" xfId="0" applyNumberFormat="1" applyFont="1" applyFill="1" applyBorder="1"/>
    <x:xf numFmtId="0" fontId="11" fillId="10" borderId="31" xfId="0" applyNumberFormat="1" applyFont="1" applyFill="1" applyBorder="1"/>
    <x:xf numFmtId="0" fontId="11" fillId="10" borderId="32" xfId="0" applyNumberFormat="1" applyFont="1" applyFill="1" applyBorder="1"/>
    <x:xf numFmtId="0" fontId="11" fillId="10" borderId="33" xfId="0" applyNumberFormat="1" applyFont="1" applyFill="1" applyBorder="1"/>
    <x:xf numFmtId="0" fontId="11" fillId="10" borderId="34" xfId="0" applyNumberFormat="1" applyFont="1" applyFill="1" applyBorder="1"/>
    <x:xf numFmtId="0" fontId="11" fillId="10" borderId="35" xfId="0" applyNumberFormat="1" applyFont="1" applyFill="1" applyBorder="1"/>
    <x:xf numFmtId="0" fontId="11" fillId="10" borderId="36" xfId="0" applyNumberFormat="1" applyFont="1" applyFill="1" applyBorder="1"/>
    <x:xf numFmtId="0" fontId="11" fillId="10" borderId="29" xfId="0" applyNumberFormat="1" applyFont="1" applyFill="1" applyBorder="1" applyAlignment="1">
      <x:alignment wrapText="1"/>
    </x:xf>
    <x:xf numFmtId="0" fontId="11" fillId="10" borderId="30" xfId="0" applyNumberFormat="1" applyFont="1" applyFill="1" applyBorder="1" applyAlignment="1">
      <x:alignment wrapText="1"/>
    </x:xf>
    <x:xf numFmtId="0" fontId="11" fillId="10" borderId="31" xfId="0" applyNumberFormat="1" applyFont="1" applyFill="1" applyBorder="1" applyAlignment="1">
      <x:alignment wrapText="1"/>
    </x:xf>
    <x:xf numFmtId="0" fontId="11" fillId="10" borderId="32" xfId="0" applyNumberFormat="1" applyFont="1" applyFill="1" applyBorder="1" applyAlignment="1">
      <x:alignment wrapText="1"/>
    </x:xf>
    <x:xf numFmtId="0" fontId="11" fillId="10" borderId="0" xfId="0" applyNumberFormat="1" applyFont="1" applyFill="1" applyBorder="1" applyAlignment="1">
      <x:alignment wrapText="1"/>
    </x:xf>
    <x:xf numFmtId="0" fontId="11" fillId="10" borderId="33" xfId="0" applyNumberFormat="1" applyFont="1" applyFill="1" applyBorder="1" applyAlignment="1">
      <x:alignment wrapText="1"/>
    </x:xf>
    <x:xf numFmtId="0" fontId="11" fillId="10" borderId="34" xfId="0" applyNumberFormat="1" applyFont="1" applyFill="1" applyBorder="1" applyAlignment="1">
      <x:alignment wrapText="1"/>
    </x:xf>
    <x:xf numFmtId="0" fontId="11" fillId="10" borderId="35" xfId="0" applyNumberFormat="1" applyFont="1" applyFill="1" applyBorder="1" applyAlignment="1">
      <x:alignment wrapText="1"/>
    </x:xf>
    <x:xf numFmtId="0" fontId="11" fillId="10" borderId="36" xfId="0" applyNumberFormat="1" applyFont="1" applyFill="1" applyBorder="1" applyAlignment="1">
      <x:alignment wrapText="1"/>
    </x:xf>
    <x:xf numFmtId="0" fontId="11" fillId="10" borderId="29" xfId="0" applyNumberFormat="1" applyFont="1" applyFill="1" applyBorder="1" applyAlignment="1">
      <x:alignment horizontal="left" wrapText="1"/>
    </x:xf>
    <x:xf numFmtId="0" fontId="11" fillId="10" borderId="30" xfId="0" applyNumberFormat="1" applyFont="1" applyFill="1" applyBorder="1" applyAlignment="1">
      <x:alignment horizontal="left" wrapText="1"/>
    </x:xf>
    <x:xf numFmtId="0" fontId="11" fillId="10" borderId="31" xfId="0" applyNumberFormat="1" applyFont="1" applyFill="1" applyBorder="1" applyAlignment="1">
      <x:alignment horizontal="left" wrapText="1"/>
    </x:xf>
    <x:xf numFmtId="0" fontId="11" fillId="10" borderId="32" xfId="0" applyNumberFormat="1" applyFont="1" applyFill="1" applyBorder="1" applyAlignment="1">
      <x:alignment horizontal="left" wrapText="1"/>
    </x:xf>
    <x:xf numFmtId="0" fontId="11" fillId="10" borderId="0" xfId="0" applyNumberFormat="1" applyFont="1" applyFill="1" applyBorder="1" applyAlignment="1">
      <x:alignment horizontal="left" wrapText="1"/>
    </x:xf>
    <x:xf numFmtId="0" fontId="11" fillId="10" borderId="33" xfId="0" applyNumberFormat="1" applyFont="1" applyFill="1" applyBorder="1" applyAlignment="1">
      <x:alignment horizontal="left" wrapText="1"/>
    </x:xf>
    <x:xf numFmtId="0" fontId="11" fillId="10" borderId="34" xfId="0" applyNumberFormat="1" applyFont="1" applyFill="1" applyBorder="1" applyAlignment="1">
      <x:alignment horizontal="left" wrapText="1"/>
    </x:xf>
    <x:xf numFmtId="0" fontId="11" fillId="10" borderId="35" xfId="0" applyNumberFormat="1" applyFont="1" applyFill="1" applyBorder="1" applyAlignment="1">
      <x:alignment horizontal="left" wrapText="1"/>
    </x:xf>
    <x:xf numFmtId="0" fontId="11" fillId="10" borderId="36" xfId="0" applyNumberFormat="1" applyFont="1" applyFill="1" applyBorder="1" applyAlignment="1">
      <x:alignment horizontal="left" wrapText="1"/>
    </x:xf>
    <x:xf numFmtId="0" fontId="11" fillId="10" borderId="29" xfId="0" applyNumberFormat="1" applyFont="1" applyFill="1" applyBorder="1" applyAlignment="1">
      <x:alignment horizontal="left" vertical="center" wrapText="1"/>
    </x:xf>
    <x:xf numFmtId="0" fontId="11" fillId="10" borderId="30" xfId="0" applyNumberFormat="1" applyFont="1" applyFill="1" applyBorder="1" applyAlignment="1">
      <x:alignment horizontal="left" vertical="center" wrapText="1"/>
    </x:xf>
    <x:xf numFmtId="0" fontId="11" fillId="10" borderId="31" xfId="0" applyNumberFormat="1" applyFont="1" applyFill="1" applyBorder="1" applyAlignment="1">
      <x:alignment horizontal="left" vertical="center" wrapText="1"/>
    </x:xf>
    <x:xf numFmtId="0" fontId="11" fillId="10" borderId="32" xfId="0" applyNumberFormat="1" applyFont="1" applyFill="1" applyBorder="1" applyAlignment="1">
      <x:alignment horizontal="left" vertical="center" wrapText="1"/>
    </x:xf>
    <x:xf numFmtId="0" fontId="11" fillId="10" borderId="0" xfId="0" applyNumberFormat="1" applyFont="1" applyFill="1" applyBorder="1" applyAlignment="1">
      <x:alignment horizontal="left" vertical="center" wrapText="1"/>
    </x:xf>
    <x:xf numFmtId="0" fontId="11" fillId="10" borderId="33" xfId="0" applyNumberFormat="1" applyFont="1" applyFill="1" applyBorder="1" applyAlignment="1">
      <x:alignment horizontal="left" vertical="center" wrapText="1"/>
    </x:xf>
    <x:xf numFmtId="0" fontId="11" fillId="10" borderId="34" xfId="0" applyNumberFormat="1" applyFont="1" applyFill="1" applyBorder="1" applyAlignment="1">
      <x:alignment horizontal="left" vertical="center" wrapText="1"/>
    </x:xf>
    <x:xf numFmtId="0" fontId="11" fillId="10" borderId="35" xfId="0" applyNumberFormat="1" applyFont="1" applyFill="1" applyBorder="1" applyAlignment="1">
      <x:alignment horizontal="left" vertical="center" wrapText="1"/>
    </x:xf>
    <x:xf numFmtId="0" fontId="11" fillId="10" borderId="36" xfId="0" applyNumberFormat="1" applyFont="1" applyFill="1" applyBorder="1" applyAlignment="1">
      <x:alignment horizontal="left" vertical="center" wrapText="1"/>
    </x:xf>
    <x:xf numFmtId="0" fontId="1" fillId="12" borderId="0" xfId="0" applyNumberFormat="1" applyFont="1" applyFill="1" applyBorder="1"/>
    <x:xf numFmtId="0" fontId="12" fillId="12" borderId="0" xfId="0" applyNumberFormat="1" applyFont="1" applyFill="1" applyBorder="1"/>
    <x:xf numFmtId="0" fontId="12" fillId="12" borderId="37" xfId="0" applyNumberFormat="1" applyFont="1" applyFill="1" applyBorder="1"/>
    <x:xf numFmtId="0" fontId="12" fillId="12" borderId="38" xfId="0" applyNumberFormat="1" applyFont="1" applyFill="1" applyBorder="1"/>
    <x:xf numFmtId="0" fontId="12" fillId="12" borderId="39" xfId="0" applyNumberFormat="1" applyFont="1" applyFill="1" applyBorder="1"/>
    <x:xf numFmtId="0" fontId="12" fillId="12" borderId="40" xfId="0" applyNumberFormat="1" applyFont="1" applyFill="1" applyBorder="1"/>
    <x:xf numFmtId="0" fontId="12" fillId="12" borderId="41" xfId="0" applyNumberFormat="1" applyFont="1" applyFill="1" applyBorder="1"/>
    <x:xf numFmtId="0" fontId="12" fillId="12" borderId="42" xfId="0" applyNumberFormat="1" applyFont="1" applyFill="1" applyBorder="1"/>
    <x:xf numFmtId="0" fontId="12" fillId="12" borderId="43" xfId="0" applyNumberFormat="1" applyFont="1" applyFill="1" applyBorder="1"/>
    <x:xf numFmtId="0" fontId="12" fillId="12" borderId="44" xfId="0" applyNumberFormat="1" applyFont="1" applyFill="1" applyBorder="1"/>
    <x:xf numFmtId="0" fontId="12" fillId="12" borderId="37" xfId="0" applyNumberFormat="1" applyFont="1" applyFill="1" applyBorder="1" applyAlignment="1">
      <x:alignment wrapText="1"/>
    </x:xf>
    <x:xf numFmtId="0" fontId="12" fillId="12" borderId="38" xfId="0" applyNumberFormat="1" applyFont="1" applyFill="1" applyBorder="1" applyAlignment="1">
      <x:alignment wrapText="1"/>
    </x:xf>
    <x:xf numFmtId="0" fontId="12" fillId="12" borderId="39" xfId="0" applyNumberFormat="1" applyFont="1" applyFill="1" applyBorder="1" applyAlignment="1">
      <x:alignment wrapText="1"/>
    </x:xf>
    <x:xf numFmtId="0" fontId="12" fillId="12" borderId="40" xfId="0" applyNumberFormat="1" applyFont="1" applyFill="1" applyBorder="1" applyAlignment="1">
      <x:alignment wrapText="1"/>
    </x:xf>
    <x:xf numFmtId="0" fontId="12" fillId="12" borderId="0" xfId="0" applyNumberFormat="1" applyFont="1" applyFill="1" applyBorder="1" applyAlignment="1">
      <x:alignment wrapText="1"/>
    </x:xf>
    <x:xf numFmtId="0" fontId="12" fillId="12" borderId="41" xfId="0" applyNumberFormat="1" applyFont="1" applyFill="1" applyBorder="1" applyAlignment="1">
      <x:alignment wrapText="1"/>
    </x:xf>
    <x:xf numFmtId="0" fontId="12" fillId="12" borderId="42" xfId="0" applyNumberFormat="1" applyFont="1" applyFill="1" applyBorder="1" applyAlignment="1">
      <x:alignment wrapText="1"/>
    </x:xf>
    <x:xf numFmtId="0" fontId="12" fillId="12" borderId="43" xfId="0" applyNumberFormat="1" applyFont="1" applyFill="1" applyBorder="1" applyAlignment="1">
      <x:alignment wrapText="1"/>
    </x:xf>
    <x:xf numFmtId="0" fontId="12" fillId="12" borderId="44" xfId="0" applyNumberFormat="1" applyFont="1" applyFill="1" applyBorder="1" applyAlignment="1">
      <x:alignment wrapText="1"/>
    </x:xf>
    <x:xf numFmtId="0" fontId="12" fillId="12" borderId="37" xfId="0" applyNumberFormat="1" applyFont="1" applyFill="1" applyBorder="1" applyAlignment="1">
      <x:alignment horizontal="left" wrapText="1"/>
    </x:xf>
    <x:xf numFmtId="0" fontId="12" fillId="12" borderId="38" xfId="0" applyNumberFormat="1" applyFont="1" applyFill="1" applyBorder="1" applyAlignment="1">
      <x:alignment horizontal="left" wrapText="1"/>
    </x:xf>
    <x:xf numFmtId="0" fontId="12" fillId="12" borderId="39" xfId="0" applyNumberFormat="1" applyFont="1" applyFill="1" applyBorder="1" applyAlignment="1">
      <x:alignment horizontal="left" wrapText="1"/>
    </x:xf>
    <x:xf numFmtId="0" fontId="12" fillId="12" borderId="40" xfId="0" applyNumberFormat="1" applyFont="1" applyFill="1" applyBorder="1" applyAlignment="1">
      <x:alignment horizontal="left" wrapText="1"/>
    </x:xf>
    <x:xf numFmtId="0" fontId="12" fillId="12" borderId="0" xfId="0" applyNumberFormat="1" applyFont="1" applyFill="1" applyBorder="1" applyAlignment="1">
      <x:alignment horizontal="left" wrapText="1"/>
    </x:xf>
    <x:xf numFmtId="0" fontId="12" fillId="12" borderId="41" xfId="0" applyNumberFormat="1" applyFont="1" applyFill="1" applyBorder="1" applyAlignment="1">
      <x:alignment horizontal="left" wrapText="1"/>
    </x:xf>
    <x:xf numFmtId="0" fontId="12" fillId="12" borderId="42" xfId="0" applyNumberFormat="1" applyFont="1" applyFill="1" applyBorder="1" applyAlignment="1">
      <x:alignment horizontal="left" wrapText="1"/>
    </x:xf>
    <x:xf numFmtId="0" fontId="12" fillId="12" borderId="43" xfId="0" applyNumberFormat="1" applyFont="1" applyFill="1" applyBorder="1" applyAlignment="1">
      <x:alignment horizontal="left" wrapText="1"/>
    </x:xf>
    <x:xf numFmtId="0" fontId="12" fillId="12" borderId="44" xfId="0" applyNumberFormat="1" applyFont="1" applyFill="1" applyBorder="1" applyAlignment="1">
      <x:alignment horizontal="left" wrapText="1"/>
    </x:xf>
    <x:xf numFmtId="0" fontId="12" fillId="12" borderId="37" xfId="0" applyNumberFormat="1" applyFont="1" applyFill="1" applyBorder="1" applyAlignment="1">
      <x:alignment horizontal="left" vertical="center" wrapText="1"/>
    </x:xf>
    <x:xf numFmtId="0" fontId="12" fillId="12" borderId="38" xfId="0" applyNumberFormat="1" applyFont="1" applyFill="1" applyBorder="1" applyAlignment="1">
      <x:alignment horizontal="left" vertical="center" wrapText="1"/>
    </x:xf>
    <x:xf numFmtId="0" fontId="12" fillId="12" borderId="39" xfId="0" applyNumberFormat="1" applyFont="1" applyFill="1" applyBorder="1" applyAlignment="1">
      <x:alignment horizontal="left" vertical="center" wrapText="1"/>
    </x:xf>
    <x:xf numFmtId="0" fontId="12" fillId="12" borderId="40" xfId="0" applyNumberFormat="1" applyFont="1" applyFill="1" applyBorder="1" applyAlignment="1">
      <x:alignment horizontal="left" vertical="center" wrapText="1"/>
    </x:xf>
    <x:xf numFmtId="0" fontId="12" fillId="12" borderId="0" xfId="0" applyNumberFormat="1" applyFont="1" applyFill="1" applyBorder="1" applyAlignment="1">
      <x:alignment horizontal="left" vertical="center" wrapText="1"/>
    </x:xf>
    <x:xf numFmtId="0" fontId="12" fillId="12" borderId="41" xfId="0" applyNumberFormat="1" applyFont="1" applyFill="1" applyBorder="1" applyAlignment="1">
      <x:alignment horizontal="left" vertical="center" wrapText="1"/>
    </x:xf>
    <x:xf numFmtId="0" fontId="12" fillId="12" borderId="42" xfId="0" applyNumberFormat="1" applyFont="1" applyFill="1" applyBorder="1" applyAlignment="1">
      <x:alignment horizontal="left" vertical="center" wrapText="1"/>
    </x:xf>
    <x:xf numFmtId="0" fontId="12" fillId="12" borderId="43" xfId="0" applyNumberFormat="1" applyFont="1" applyFill="1" applyBorder="1" applyAlignment="1">
      <x:alignment horizontal="left" vertical="center" wrapText="1"/>
    </x:xf>
    <x:xf numFmtId="0" fontId="12" fillId="12" borderId="44" xfId="0" applyNumberFormat="1" applyFont="1" applyFill="1" applyBorder="1" applyAlignment="1">
      <x:alignment horizontal="left" vertical="center" wrapText="1"/>
    </x:xf>
    <x:xf numFmtId="0" fontId="1" fillId="10" borderId="5" xfId="0" applyNumberFormat="1" applyFont="1" applyFill="1" applyBorder="1" applyAlignment="1">
      <x:alignment horizontal="left"/>
    </x:xf>
    <x:xf numFmtId="0" fontId="1" fillId="2" borderId="5" xfId="0" applyNumberFormat="1" applyFont="1" applyFill="1" applyBorder="1"/>
    <x:xf numFmtId="0" fontId="1" fillId="2" borderId="5" xfId="0" applyNumberFormat="1" applyFont="1" applyFill="1" applyBorder="1" applyAlignment="1">
      <x:alignment horizontal="left"/>
    </x:xf>
  </x:cellXfs>
  <x:cellStyles count="1">
    <x:cellStyle name="Normal" xfId="0"/>
  </x:cellStyles>
  <x:dxfs count="14"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1F6B55"/>
      </x:font>
      <x:fill>
        <x:patternFill patternType="solid">
          <x:bgColor rgb="FFE8F2ED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f431b59c64951" /><Relationship Type="http://schemas.openxmlformats.org/officeDocument/2006/relationships/theme" Target="/xl/theme/theme1.xml" Id="R1f420e83ecbb4444" /><Relationship Type="http://schemas.openxmlformats.org/officeDocument/2006/relationships/sharedStrings" Target="/xl/sharedStrings.xml" Id="R69351d8008fe4052" /><Relationship Type="http://schemas.openxmlformats.org/officeDocument/2006/relationships/worksheet" Target="/xl/worksheets/sheet1.xml" Id="R30d7e608f352423e" /><Relationship Type="http://schemas.openxmlformats.org/officeDocument/2006/relationships/worksheet" Target="/xl/worksheets/sheet2.xml" Id="R9a3df867ebbf43eb" /><Relationship Type="http://schemas.openxmlformats.org/officeDocument/2006/relationships/worksheet" Target="/xl/worksheets/sheet3.xml" Id="Rce9f4d6141bc4bcb" /><Relationship Type="http://schemas.openxmlformats.org/officeDocument/2006/relationships/worksheet" Target="/xl/worksheets/sheet4.xml" Id="R1014cc48995a4c8f" /><Relationship Type="http://schemas.openxmlformats.org/officeDocument/2006/relationships/worksheet" Target="/xl/worksheets/sheet5.xml" Id="R4cfabef3040543f8" /><Relationship Type="http://schemas.openxmlformats.org/officeDocument/2006/relationships/worksheet" Target="/xl/worksheets/sheet6.xml" Id="R80e2d50f78f54f94" /><Relationship Type="http://schemas.openxmlformats.org/officeDocument/2006/relationships/worksheet" Target="/xl/worksheets/sheet7.xml" Id="R24c25749a4b84f02" /><Relationship Type="http://schemas.openxmlformats.org/officeDocument/2006/relationships/worksheet" Target="/xl/worksheets/sheet8.xml" Id="R9909ca17e3674605" /><Relationship Type="http://schemas.openxmlformats.org/officeDocument/2006/relationships/worksheet" Target="/xl/worksheets/sheet9.xml" Id="R56979d036a5048d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428760d9b954c9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cd28bc7a986a46dc" /><Relationship Type="http://schemas.openxmlformats.org/officeDocument/2006/relationships/chart" Target="/xl/drawings/charts/chart3.xml" Id="Rc5a68028b30a4c7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COBERTURA DE PUESTOS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Vacantes</c:v>
          </c:tx>
          <c:spPr>
            <a:solidFill xmlns:a="http://schemas.openxmlformats.org/drawingml/2006/main">
              <a:srgbClr val="B88935"/>
            </a:solidFill>
          </c:spPr>
          <c:invertIfNegative val="0"/>
          <c:cat>
            <c:strRef>
              <c:f>'PROCESO'!$A$11:$A$15</c:f>
              <c:strCache>
                <c:ptCount val="0"/>
              </c:strCache>
            </c:strRef>
          </c:cat>
          <c:val>
            <c:numRef>
              <c:f>'PROCESO'!$B$11:$B$15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Candidatos activos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'PROCESO'!$A$11:$A$15</c:f>
              <c:strCache>
                <c:ptCount val="0"/>
              </c:strCache>
            </c:strRef>
          </c:cat>
          <c:val>
            <c:numRef>
              <c:f>'PROCESO'!$C$11:$C$15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Contratados</c:v>
          </c:tx>
          <c:spPr>
            <a:solidFill xmlns:a="http://schemas.openxmlformats.org/drawingml/2006/main">
              <a:srgbClr val="123B32"/>
            </a:solidFill>
          </c:spPr>
          <c:invertIfNegative val="0"/>
          <c:cat>
            <c:strRef>
              <c:f>'PROCESO'!$A$11:$A$15</c:f>
              <c:strCache>
                <c:ptCount val="0"/>
              </c:strCache>
            </c:strRef>
          </c:cat>
          <c:val>
            <c:numRef>
              <c:f>'PROCESO'!$H$11:$H$15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EMBUDO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Candidatos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'PANEL'!$H$18:$H$25</c:f>
              <c:strCache>
                <c:ptCount val="0"/>
              </c:strCache>
            </c:strRef>
          </c:cat>
          <c:val>
            <c:numRef>
              <c:f>'PANEL'!$I$18:$I$25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FUENTES DE CANDIDATOS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Candidatos</c:v>
          </c:tx>
          <c:spPr>
            <a:solidFill xmlns:a="http://schemas.openxmlformats.org/drawingml/2006/main">
              <a:srgbClr val="B88935"/>
            </a:solidFill>
          </c:spPr>
          <c:invertIfNegative val="0"/>
          <c:cat>
            <c:strRef>
              <c:f>'PANEL'!$L$18:$L$22</c:f>
              <c:strCache>
                <c:ptCount val="0"/>
              </c:strCache>
            </c:strRef>
          </c:cat>
          <c:val>
            <c:numRef>
              <c:f>'PANEL'!$M$18:$M$22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18</xdr:row>
      <xdr:rowOff>0</xdr:rowOff>
    </xdr:from>
    <xdr:to>
      <xdr:col>10</xdr:col>
      <xdr:colOff>0</xdr:colOff>
      <xdr:row>38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428760d9b954c9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0</xdr:colOff>
      <xdr:row>26</xdr:row>
      <xdr:rowOff>0</xdr:rowOff>
    </xdr:from>
    <xdr:to>
      <xdr:col>14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d28bc7a986a46dc"/>
        </a:graphicData>
      </a:graphic>
    </xdr:graphicFrame>
    <xdr:clientData/>
  </xdr:twoCellAnchor>
  <xdr:twoCellAnchor>
    <xdr:from>
      <xdr:col>14</xdr:col>
      <xdr:colOff>0</xdr:colOff>
      <xdr:row>26</xdr:row>
      <xdr:rowOff>0</xdr:rowOff>
    </xdr:from>
    <xdr:to>
      <xdr:col>20</xdr:col>
      <xdr:colOff>0</xdr:colOff>
      <xdr:row>43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5a68028b30a4c7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oles_es" displayName="Roles_es" ref="J10:O15" headerRowCount="1" totalsRowCount="0" totalsRowShown="0">
  <x:tableColumns count="6">
    <x:tableColumn id="1" name="Puesto"/>
    <x:tableColumn id="2" name="Vacantes"/>
    <x:tableColumn id="3" name="Fecha objetivo"/>
    <x:tableColumn id="4" name="Responsable"/>
    <x:tableColumn id="5" name="Presupuesto mínimo"/>
    <x:tableColumn id="6" name="Presupuesto máximo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Criteria_es" displayName="Criteria_es" ref="J19:K24" headerRowCount="1" totalsRowCount="0" totalsRowShown="0">
  <x:tableColumns count="2">
    <x:tableColumn id="1" name="Criterio"/>
    <x:tableColumn id="2" name="Peso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Candidates_es" displayName="Candidates_es" ref="A10:R60" headerRowCount="1" totalsRowCount="0" totalsRowShown="0">
  <x:tableColumns count="18">
    <x:tableColumn id="1" name="ID candidato"/>
    <x:tableColumn id="2" name="Nombre"/>
    <x:tableColumn id="3" name="Puesto"/>
    <x:tableColumn id="4" name="Fuente"/>
    <x:tableColumn id="5" name="Fecha solicitud"/>
    <x:tableColumn id="6" name="Etapa"/>
    <x:tableColumn id="7" name="Responsable"/>
    <x:tableColumn id="8" name="Correo"/>
    <x:tableColumn id="9" name="Teléfono"/>
    <x:tableColumn id="10" name="Expectativa salarial"/>
    <x:tableColumn id="11" name="Última actividad"/>
    <x:tableColumn id="12" name="Próxima acción"/>
    <x:tableColumn id="13" name="Días en proceso"/>
    <x:tableColumn id="14" name="Puntuación ponderada"/>
    <x:tableColumn id="15" name="Estado entrevista"/>
    <x:tableColumn id="16" name="Estado acción"/>
    <x:tableColumn id="17" name="Control de datos"/>
    <x:tableColumn id="18" name="Prioridad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Interviews_es" displayName="Interviews_es" ref="A10:L90" headerRowCount="1" totalsRowCount="0" totalsRowShown="0">
  <x:tableColumns count="12">
    <x:tableColumn id="1" name="ID entrevista"/>
    <x:tableColumn id="2" name="ID candidato"/>
    <x:tableColumn id="3" name="Candidato"/>
    <x:tableColumn id="4" name="Puesto"/>
    <x:tableColumn id="5" name="Tipo"/>
    <x:tableColumn id="6" name="Fecha programada"/>
    <x:tableColumn id="7" name="Entrevistador"/>
    <x:tableColumn id="8" name="Estado"/>
    <x:tableColumn id="9" name="Recomendación"/>
    <x:tableColumn id="10" name="Puntuación"/>
    <x:tableColumn id="11" name="Notas / evidencia"/>
    <x:tableColumn id="12" name="Control de seguimiento"/>
  </x:tableColumns>
  <x:tableStyleInfo name="TableStyleMedium4" showFirstColumn="0" showLastColumn="0" showRowStripes="1" showColumnStripes="0"/>
</x:table>
</file>

<file path=xl/tables/table5.xml><?xml version="1.0" encoding="utf-8"?>
<x:table xmlns:x="http://schemas.openxmlformats.org/spreadsheetml/2006/main" id="5" name="Scorecards_es" displayName="Scorecards_es" ref="A10:J60" headerRowCount="1" totalsRowCount="0" totalsRowShown="0">
  <x:tableColumns count="10">
    <x:tableColumn id="1" name="ID candidato"/>
    <x:tableColumn id="2" name="Candidato"/>
    <x:tableColumn id="3" name="Puesto"/>
    <x:tableColumn id="4" name="Adecuación"/>
    <x:tableColumn id="5" name="Experiencia"/>
    <x:tableColumn id="6" name="Habilidades"/>
    <x:tableColumn id="7" name="Comunicación"/>
    <x:tableColumn id="8" name="Motivación"/>
    <x:tableColumn id="9" name="Puntuación ponderada"/>
    <x:tableColumn id="10" name="Señal de decisión"/>
  </x:tableColumns>
  <x:tableStyleInfo name="TableStyleMedium4" showFirstColumn="0" showLastColumn="0" showRowStripes="1" showColumnStripes="0"/>
</x:table>
</file>

<file path=xl/tables/table6.xml><?xml version="1.0" encoding="utf-8"?>
<x:table xmlns:x="http://schemas.openxmlformats.org/spreadsheetml/2006/main" id="6" name="Offers_es" displayName="Offers_es" ref="A10:M60" headerRowCount="1" totalsRowCount="0" totalsRowShown="0">
  <x:tableColumns count="13">
    <x:tableColumn id="1" name="ID oferta"/>
    <x:tableColumn id="2" name="ID candidato"/>
    <x:tableColumn id="3" name="Candidato"/>
    <x:tableColumn id="4" name="Puesto"/>
    <x:tableColumn id="5" name="Fecha oferta"/>
    <x:tableColumn id="6" name="Salario propuesto"/>
    <x:tableColumn id="7" name="Presupuesto mínimo"/>
    <x:tableColumn id="8" name="Presupuesto máximo"/>
    <x:tableColumn id="9" name="Variación al punto medio"/>
    <x:tableColumn id="10" name="Estado"/>
    <x:tableColumn id="11" name="Fecha decisión"/>
    <x:tableColumn id="12" name="Vencimiento"/>
    <x:tableColumn id="13" name="Control de oferta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c7efc761a924c3c" /><Relationship Type="http://schemas.openxmlformats.org/officeDocument/2006/relationships/table" Target="/xl/tables/table2.xml" Id="R6431813dc27e4d6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e8a80fc1979e407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170ee9eebb41440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a92f3516ec354fd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59119e47561e468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79f3b76175dc4f7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2.xml" Id="Ra5465d626613403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  <x:col min="19" max="19" width="9" hidden="0" customWidth="1"/>
    <x:col min="20" max="20" width="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6" t="str">
        <x:v>Inicio</x:v>
      </x:c>
      <x:c r="B2" s="6" t="str">
        <x:v>Inicio</x:v>
      </x:c>
      <x:c r="C2" s="10" t="str">
        <x:v>Configuración</x:v>
      </x:c>
      <x:c r="D2" s="10" t="str">
        <x:v>Configuración</x:v>
      </x:c>
      <x:c r="E2" s="10" t="str">
        <x:v>Candidatos</x:v>
      </x:c>
      <x:c r="F2" s="10" t="str">
        <x:v>Candidatos</x:v>
      </x:c>
      <x:c r="G2" s="10" t="str">
        <x:v>Entrevistas</x:v>
      </x:c>
      <x:c r="H2" s="10" t="str">
        <x:v>Entrevistas</x:v>
      </x:c>
      <x:c r="I2" s="10" t="str">
        <x:v>Evaluaciones</x:v>
      </x:c>
      <x:c r="J2" s="10" t="str">
        <x:v>Evaluaciones</x:v>
      </x:c>
      <x:c r="K2" s="10" t="str">
        <x:v>Ofertas</x:v>
      </x:c>
      <x:c r="L2" s="10" t="str">
        <x:v>Ofertas</x:v>
      </x:c>
      <x:c r="M2" s="10" t="str">
        <x:v>Proceso</x:v>
      </x:c>
      <x:c r="N2" s="10" t="str">
        <x:v>Proceso</x:v>
      </x:c>
      <x:c r="O2" s="10" t="str">
        <x:v>Panel</x:v>
      </x:c>
      <x:c r="P2" s="10" t="str">
        <x:v>Panel</x:v>
      </x:c>
      <x:c r="Q2" s="10" t="str">
        <x:v>Panel</x:v>
      </x:c>
      <x:c r="R2" s="10" t="str">
        <x:v>Auditoría</x:v>
      </x:c>
      <x:c r="S2" s="10" t="str">
        <x:v>Auditoría</x:v>
      </x:c>
      <x:c r="T2" s="10" t="str">
        <x:v>Auditoría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OPERACIONES DE SELECCIÓN</x:v>
      </x:c>
      <x:c r="B4" s="11" t="str">
        <x:v>OPERACIONES DE SELECCIÓN</x:v>
      </x:c>
      <x:c r="C4" s="11" t="str">
        <x:v>OPERACIONES DE SELECCIÓN</x:v>
      </x:c>
      <x:c r="D4" s="11" t="str">
        <x:v>OPERACIONES DE SELECCIÓN</x:v>
      </x:c>
      <x:c r="E4" s="11" t="str">
        <x:v>OPERACIONES DE SELECCIÓN</x:v>
      </x:c>
      <x:c r="F4" s="11" t="str">
        <x:v>OPERACIONES DE SELECCIÓN</x:v>
      </x:c>
      <x:c r="G4" s="11" t="str">
        <x:v>OPERACIONES DE SELECCIÓN</x:v>
      </x:c>
      <x:c r="H4" s="11" t="str">
        <x:v>OPERACIONES DE SELECCIÓN</x:v>
      </x:c>
      <x:c r="I4" s="11" t="str">
        <x:v>OPERACIONES DE SELECCIÓN</x:v>
      </x:c>
      <x:c r="J4" s="11" t="str">
        <x:v>OPERACIONES DE SELECCIÓN</x:v>
      </x:c>
      <x:c r="K4" s="11" t="str">
        <x:v>OPERACIONES DE SELECCIÓN</x:v>
      </x:c>
      <x:c r="L4" s="11" t="str">
        <x:v>OPERACIONES DE SELECCIÓN</x:v>
      </x:c>
      <x:c r="M4" s="11" t="str">
        <x:v>OPERACIONES DE SELECCIÓN</x:v>
      </x:c>
      <x:c r="N4" s="11" t="str">
        <x:v>OPERACIONES DE SELECCIÓN</x:v>
      </x:c>
      <x:c r="O4" s="11" t="str">
        <x:v>OPERACIONES DE SELECCIÓN</x:v>
      </x:c>
      <x:c r="P4" s="11" t="str">
        <x:v>OPERACIONES DE SELECCIÓN</x:v>
      </x:c>
      <x:c r="Q4" s="11" t="str">
        <x:v>OPERACIONES DE SELECCIÓN</x:v>
      </x:c>
      <x:c r="R4" s="11" t="str">
        <x:v>OPERACIONES DE SELECCIÓN</x:v>
      </x:c>
      <x:c r="S4" s="11" t="str">
        <x:v>OPERACIONES DE SELECCIÓN</x:v>
      </x:c>
      <x:c r="T4" s="11" t="str">
        <x:v>OPERACIONES DE SELECCIÓN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Centro de Control de Selección</x:v>
      </x:c>
      <x:c r="B6" s="16" t="str">
        <x:v>Centro de Control de Selección</x:v>
      </x:c>
      <x:c r="C6" s="16" t="str">
        <x:v>Centro de Control de Selección</x:v>
      </x:c>
      <x:c r="D6" s="16" t="str">
        <x:v>Centro de Control de Selección</x:v>
      </x:c>
      <x:c r="E6" s="16" t="str">
        <x:v>Centro de Control de Selección</x:v>
      </x:c>
      <x:c r="F6" s="16" t="str">
        <x:v>Centro de Control de Selección</x:v>
      </x:c>
      <x:c r="G6" s="16" t="str">
        <x:v>Centro de Control de Selección</x:v>
      </x:c>
      <x:c r="H6" s="16" t="str">
        <x:v>Centro de Control de Selección</x:v>
      </x:c>
      <x:c r="I6" s="16" t="str">
        <x:v>Centro de Control de Selección</x:v>
      </x:c>
      <x:c r="J6" s="16" t="str">
        <x:v>Centro de Control de Selección</x:v>
      </x:c>
      <x:c r="K6" s="16" t="str">
        <x:v>Centro de Control de Selección</x:v>
      </x:c>
      <x:c r="L6" s="16" t="str">
        <x:v>Centro de Control de Selección</x:v>
      </x:c>
      <x:c r="M6" s="16" t="str">
        <x:v>Centro de Control de Selección</x:v>
      </x:c>
      <x:c r="N6" s="16" t="str">
        <x:v>Centro de Control de Selección</x:v>
      </x:c>
      <x:c r="O6" s="16" t="str">
        <x:v>Centro de Control de Selección</x:v>
      </x:c>
      <x:c r="P6" s="16" t="str">
        <x:v>Centro de Control de Selección</x:v>
      </x:c>
      <x:c r="Q6" s="16" t="str">
        <x:v>Centro de Control de Selección</x:v>
      </x:c>
      <x:c r="R6" s="16" t="str">
        <x:v>Centro de Control de Selección</x:v>
      </x:c>
      <x:c r="S6" s="16" t="str">
        <x:v>Centro de Control de Selección</x:v>
      </x:c>
      <x:c r="T6" s="16" t="str">
        <x:v>Centro de Control de Selección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Mantenga visibles candidatos, entrevistas, puntuaciones, ofertas, responsables y próximas acciones.</x:v>
      </x:c>
      <x:c r="B7" s="18" t="str">
        <x:v>Mantenga visibles candidatos, entrevistas, puntuaciones, ofertas, responsables y próximas acciones.</x:v>
      </x:c>
      <x:c r="C7" s="18" t="str">
        <x:v>Mantenga visibles candidatos, entrevistas, puntuaciones, ofertas, responsables y próximas acciones.</x:v>
      </x:c>
      <x:c r="D7" s="18" t="str">
        <x:v>Mantenga visibles candidatos, entrevistas, puntuaciones, ofertas, responsables y próximas acciones.</x:v>
      </x:c>
      <x:c r="E7" s="18" t="str">
        <x:v>Mantenga visibles candidatos, entrevistas, puntuaciones, ofertas, responsables y próximas acciones.</x:v>
      </x:c>
      <x:c r="F7" s="18" t="str">
        <x:v>Mantenga visibles candidatos, entrevistas, puntuaciones, ofertas, responsables y próximas acciones.</x:v>
      </x:c>
      <x:c r="G7" s="18" t="str">
        <x:v>Mantenga visibles candidatos, entrevistas, puntuaciones, ofertas, responsables y próximas acciones.</x:v>
      </x:c>
      <x:c r="H7" s="18" t="str">
        <x:v>Mantenga visibles candidatos, entrevistas, puntuaciones, ofertas, responsables y próximas acciones.</x:v>
      </x:c>
      <x:c r="I7" s="18" t="str">
        <x:v>Mantenga visibles candidatos, entrevistas, puntuaciones, ofertas, responsables y próximas acciones.</x:v>
      </x:c>
      <x:c r="J7" s="18" t="str">
        <x:v>Mantenga visibles candidatos, entrevistas, puntuaciones, ofertas, responsables y próximas acciones.</x:v>
      </x:c>
      <x:c r="K7" s="18" t="str">
        <x:v>Mantenga visibles candidatos, entrevistas, puntuaciones, ofertas, responsables y próximas acciones.</x:v>
      </x:c>
      <x:c r="L7" s="18" t="str">
        <x:v>Mantenga visibles candidatos, entrevistas, puntuaciones, ofertas, responsables y próximas acciones.</x:v>
      </x:c>
      <x:c r="M7" s="18" t="str">
        <x:v>Mantenga visibles candidatos, entrevistas, puntuaciones, ofertas, responsables y próximas acciones.</x:v>
      </x:c>
      <x:c r="N7" s="18" t="str">
        <x:v>Mantenga visibles candidatos, entrevistas, puntuaciones, ofertas, responsables y próximas acciones.</x:v>
      </x:c>
      <x:c r="O7" s="18" t="str">
        <x:v>Mantenga visibles candidatos, entrevistas, puntuaciones, ofertas, responsables y próximas acciones.</x:v>
      </x:c>
      <x:c r="P7" s="18" t="str">
        <x:v>Mantenga visibles candidatos, entrevistas, puntuaciones, ofertas, responsables y próximas acciones.</x:v>
      </x:c>
      <x:c r="Q7" s="18" t="str">
        <x:v>Mantenga visibles candidatos, entrevistas, puntuaciones, ofertas, responsables y próximas acciones.</x:v>
      </x:c>
      <x:c r="R7" s="18" t="str">
        <x:v>Mantenga visibles candidatos, entrevistas, puntuaciones, ofertas, responsables y próximas acciones.</x:v>
      </x:c>
      <x:c r="S7" s="18" t="str">
        <x:v>Mantenga visibles candidatos, entrevistas, puntuaciones, ofertas, responsables y próximas acciones.</x:v>
      </x:c>
      <x:c r="T7" s="18" t="str">
        <x:v>Mantenga visibles candidatos, entrevistas, puntuaciones, ofertas, responsables y próximas acciones.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7" t="str">
        <x:v>PULSO DE CONTRATACIÓN</x:v>
      </x:c>
      <x:c r="B9" s="28" t="str">
        <x:v>PULSO DE CONTRATACIÓN</x:v>
      </x:c>
      <x:c r="C9" s="28" t="str">
        <x:v>PULSO DE CONTRATACIÓN</x:v>
      </x:c>
      <x:c r="D9" s="28" t="str">
        <x:v>PULSO DE CONTRATACIÓN</x:v>
      </x:c>
      <x:c r="E9" s="28" t="str">
        <x:v>PULSO DE CONTRATACIÓN</x:v>
      </x:c>
      <x:c r="F9" s="28" t="str">
        <x:v>PULSO DE CONTRATACIÓN</x:v>
      </x:c>
      <x:c r="G9" s="28" t="str">
        <x:v>PULSO DE CONTRATACIÓN</x:v>
      </x:c>
      <x:c r="H9" s="28" t="str">
        <x:v>PULSO DE CONTRATACIÓN</x:v>
      </x:c>
      <x:c r="I9" s="28" t="str">
        <x:v>PULSO DE CONTRATACIÓN</x:v>
      </x:c>
      <x:c r="J9" s="28" t="str">
        <x:v>PULSO DE CONTRATACIÓN</x:v>
      </x:c>
      <x:c r="K9" s="28" t="str">
        <x:v>PULSO DE CONTRATACIÓN</x:v>
      </x:c>
      <x:c r="L9" s="28" t="str">
        <x:v>PULSO DE CONTRATACIÓN</x:v>
      </x:c>
      <x:c r="M9" s="28" t="str">
        <x:v>PULSO DE CONTRATACIÓN</x:v>
      </x:c>
      <x:c r="N9" s="28" t="str">
        <x:v>PULSO DE CONTRATACIÓN</x:v>
      </x:c>
      <x:c r="O9" s="28" t="str">
        <x:v>PULSO DE CONTRATACIÓN</x:v>
      </x:c>
      <x:c r="P9" s="28" t="str">
        <x:v>PULSO DE CONTRATACIÓN</x:v>
      </x:c>
      <x:c r="Q9" s="28" t="str">
        <x:v>PULSO DE CONTRATACIÓN</x:v>
      </x:c>
      <x:c r="R9" s="28" t="str">
        <x:v>PULSO DE CONTRATACIÓN</x:v>
      </x:c>
      <x:c r="S9" s="28" t="str">
        <x:v>PULSO DE CONTRATACIÓN</x:v>
      </x:c>
      <x:c r="T9" s="29" t="str">
        <x:v>PULSO DE CONTRATACIÓN</x:v>
      </x:c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115" t="str">
        <x:v>Candidatos activos</x:v>
      </x:c>
      <x:c r="B11" s="115" t="str">
        <x:v>Candidatos activos</x:v>
      </x:c>
      <x:c r="C11" s="115" t="str">
        <x:v>Candidatos activos</x:v>
      </x:c>
      <x:c r="D11" s="115" t="str">
        <x:v>Candidatos activos</x:v>
      </x:c>
      <x:c r="E11" s="2"/>
      <x:c r="F11" s="118" t="str">
        <x:v>Acciones vencidas</x:v>
      </x:c>
      <x:c r="G11" s="118" t="str">
        <x:v>Acciones vencidas</x:v>
      </x:c>
      <x:c r="H11" s="118" t="str">
        <x:v>Acciones vencidas</x:v>
      </x:c>
      <x:c r="I11" s="118" t="str">
        <x:v>Acciones vencidas</x:v>
      </x:c>
      <x:c r="J11" s="118" t="str">
        <x:v>Acciones vencidas</x:v>
      </x:c>
      <x:c r="K11" s="2"/>
      <x:c r="L11" s="121" t="str">
        <x:v>Próximas entrevistas</x:v>
      </x:c>
      <x:c r="M11" s="121" t="str">
        <x:v>Próximas entrevistas</x:v>
      </x:c>
      <x:c r="N11" s="121" t="str">
        <x:v>Próximas entrevistas</x:v>
      </x:c>
      <x:c r="O11" s="121" t="str">
        <x:v>Próximas entrevistas</x:v>
      </x:c>
      <x:c r="P11" s="2"/>
      <x:c r="Q11" s="108" t="str">
        <x:v>Ofertas pendientes</x:v>
      </x:c>
      <x:c r="R11" s="108" t="str">
        <x:v>Ofertas pendientes</x:v>
      </x:c>
      <x:c r="S11" s="108" t="str">
        <x:v>Ofertas pendientes</x:v>
      </x:c>
      <x:c r="T11" s="108" t="str">
        <x:v>Ofertas pendientes</x:v>
      </x:c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>
      <x:c r="A12" s="112" t="n">
        <x:f>COUNTIF('CANDIDATOS'!$F$11:$F$60,"Solicitud")+COUNTIF('CANDIDATOS'!$F$11:$F$60,"Preselección")+COUNTIF('CANDIDATOS'!$F$11:$F$60,"Entrevista")+COUNTIF('CANDIDATOS'!$F$11:$F$60,"Revisión final")+COUNTIF('CANDIDATOS'!$F$11:$F$60,"Oferta")</x:f>
        <x:v>7</x:v>
      </x:c>
      <x:c r="B12" s="112"/>
      <x:c r="C12" s="112"/>
      <x:c r="D12" s="112"/>
      <x:c r="E12" s="2"/>
      <x:c r="F12" s="112" t="n">
        <x:f>COUNTIF('CANDIDATOS'!$P$11:$P$60,"Vencida")+COUNTIF('CANDIDATOS'!$P$11:$P$60,"Falta próxima acción")</x:f>
        <x:v>1</x:v>
      </x:c>
      <x:c r="G12" s="112"/>
      <x:c r="H12" s="112"/>
      <x:c r="I12" s="112"/>
      <x:c r="J12" s="112"/>
      <x:c r="K12" s="2"/>
      <x:c r="L12" s="112" t="n">
        <x:f>COUNTIFS('ENTREVISTAS'!$F$11:$F$90,"&gt;="&amp;'CONFIGURACIÓN'!$D$11,'ENTREVISTAS'!$F$11:$F$90,"&lt;="&amp;('CONFIGURACIÓN'!$D$11+'CONFIGURACIÓN'!$D$13),'ENTREVISTAS'!$H$11:$H$90,"Programada")</x:f>
        <x:v>4</x:v>
      </x:c>
      <x:c r="M12" s="112"/>
      <x:c r="N12" s="112"/>
      <x:c r="O12" s="112"/>
      <x:c r="P12" s="2"/>
      <x:c r="Q12" s="112" t="n">
        <x:f>COUNTIF('OFERTAS'!$J$11:$J$60,"Pendiente de aprobación")+COUNTIF('OFERTAS'!$J$11:$J$60,"Enviada")</x:f>
        <x:v>1</x:v>
      </x:c>
      <x:c r="R12" s="112"/>
      <x:c r="S12" s="112"/>
      <x:c r="T12" s="112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>
      <x:c r="A13" s="112"/>
      <x:c r="B13" s="112"/>
      <x:c r="C13" s="112"/>
      <x:c r="D13" s="112"/>
      <x:c r="E13" s="2"/>
      <x:c r="F13" s="112"/>
      <x:c r="G13" s="112"/>
      <x:c r="H13" s="112"/>
      <x:c r="I13" s="112"/>
      <x:c r="J13" s="112"/>
      <x:c r="K13" s="2"/>
      <x:c r="L13" s="112"/>
      <x:c r="M13" s="112"/>
      <x:c r="N13" s="112"/>
      <x:c r="O13" s="112"/>
      <x:c r="P13" s="2"/>
      <x:c r="Q13" s="112"/>
      <x:c r="R13" s="112"/>
      <x:c r="S13" s="112"/>
      <x:c r="T13" s="112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>
      <x:c r="A14" s="112"/>
      <x:c r="B14" s="112"/>
      <x:c r="C14" s="112"/>
      <x:c r="D14" s="112"/>
      <x:c r="E14" s="2"/>
      <x:c r="F14" s="112"/>
      <x:c r="G14" s="112"/>
      <x:c r="H14" s="112"/>
      <x:c r="I14" s="112"/>
      <x:c r="J14" s="112"/>
      <x:c r="K14" s="2"/>
      <x:c r="L14" s="112"/>
      <x:c r="M14" s="112"/>
      <x:c r="N14" s="112"/>
      <x:c r="O14" s="112"/>
      <x:c r="P14" s="2"/>
      <x:c r="Q14" s="112"/>
      <x:c r="R14" s="112"/>
      <x:c r="S14" s="112"/>
      <x:c r="T14" s="112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>
      <x:c r="A17" s="27" t="str">
        <x:v>FLUJO DE TRABAJO</x:v>
      </x:c>
      <x:c r="B17" s="28" t="str">
        <x:v>FLUJO DE TRABAJO</x:v>
      </x:c>
      <x:c r="C17" s="28" t="str">
        <x:v>FLUJO DE TRABAJO</x:v>
      </x:c>
      <x:c r="D17" s="28" t="str">
        <x:v>FLUJO DE TRABAJO</x:v>
      </x:c>
      <x:c r="E17" s="28" t="str">
        <x:v>FLUJO DE TRABAJO</x:v>
      </x:c>
      <x:c r="F17" s="28" t="str">
        <x:v>FLUJO DE TRABAJO</x:v>
      </x:c>
      <x:c r="G17" s="28" t="str">
        <x:v>FLUJO DE TRABAJO</x:v>
      </x:c>
      <x:c r="H17" s="28" t="str">
        <x:v>FLUJO DE TRABAJO</x:v>
      </x:c>
      <x:c r="I17" s="28" t="str">
        <x:v>FLUJO DE TRABAJO</x:v>
      </x:c>
      <x:c r="J17" s="28" t="str">
        <x:v>FLUJO DE TRABAJO</x:v>
      </x:c>
      <x:c r="K17" s="28" t="str">
        <x:v>FLUJO DE TRABAJO</x:v>
      </x:c>
      <x:c r="L17" s="28" t="str">
        <x:v>FLUJO DE TRABAJO</x:v>
      </x:c>
      <x:c r="M17" s="28" t="str">
        <x:v>FLUJO DE TRABAJO</x:v>
      </x:c>
      <x:c r="N17" s="28" t="str">
        <x:v>FLUJO DE TRABAJO</x:v>
      </x:c>
      <x:c r="O17" s="28" t="str">
        <x:v>FLUJO DE TRABAJO</x:v>
      </x:c>
      <x:c r="P17" s="28" t="str">
        <x:v>FLUJO DE TRABAJO</x:v>
      </x:c>
      <x:c r="Q17" s="28" t="str">
        <x:v>FLUJO DE TRABAJO</x:v>
      </x:c>
      <x:c r="R17" s="28" t="str">
        <x:v>FLUJO DE TRABAJO</x:v>
      </x:c>
      <x:c r="S17" s="28" t="str">
        <x:v>FLUJO DE TRABAJO</x:v>
      </x:c>
      <x:c r="T17" s="29" t="str">
        <x:v>FLUJO DE TRABAJO</x:v>
      </x:c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>
      <x:c r="A19" s="156" t="str">
        <x:v>Asignar cada acción
El trabajo vencido y próximo permanece visible por candidato y responsable.</x:v>
      </x:c>
      <x:c r="B19" s="157" t="str">
        <x:v>Asignar cada acción
El trabajo vencido y próximo permanece visible por candidato y responsable.</x:v>
      </x:c>
      <x:c r="C19" s="157" t="str">
        <x:v>Asignar cada acción
El trabajo vencido y próximo permanece visible por candidato y responsable.</x:v>
      </x:c>
      <x:c r="D19" s="157" t="str">
        <x:v>Asignar cada acción
El trabajo vencido y próximo permanece visible por candidato y responsable.</x:v>
      </x:c>
      <x:c r="E19" s="158" t="str">
        <x:v>Asignar cada acción
El trabajo vencido y próximo permanece visible por candidato y responsable.</x:v>
      </x:c>
      <x:c r="F19" s="192" t="str">
        <x:v>Evaluar con coherencia
Las evaluaciones ponderadas mantienen comparables las evidencias.</x:v>
      </x:c>
      <x:c r="G19" s="193" t="str">
        <x:v>Evaluar con coherencia
Las evaluaciones ponderadas mantienen comparables las evidencias.</x:v>
      </x:c>
      <x:c r="H19" s="193" t="str">
        <x:v>Evaluar con coherencia
Las evaluaciones ponderadas mantienen comparables las evidencias.</x:v>
      </x:c>
      <x:c r="I19" s="193" t="str">
        <x:v>Evaluar con coherencia
Las evaluaciones ponderadas mantienen comparables las evidencias.</x:v>
      </x:c>
      <x:c r="J19" s="194" t="str">
        <x:v>Evaluar con coherencia
Las evaluaciones ponderadas mantienen comparables las evidencias.</x:v>
      </x:c>
      <x:c r="K19" s="228" t="str">
        <x:v>Controlar las ofertas
Compare la remuneración propuesta con el presupuesto antes de enviarla.</x:v>
      </x:c>
      <x:c r="L19" s="229" t="str">
        <x:v>Controlar las ofertas
Compare la remuneración propuesta con el presupuesto antes de enviarla.</x:v>
      </x:c>
      <x:c r="M19" s="229" t="str">
        <x:v>Controlar las ofertas
Compare la remuneración propuesta con el presupuesto antes de enviarla.</x:v>
      </x:c>
      <x:c r="N19" s="229" t="str">
        <x:v>Controlar las ofertas
Compare la remuneración propuesta con el presupuesto antes de enviarla.</x:v>
      </x:c>
      <x:c r="O19" s="230" t="str">
        <x:v>Controlar las ofertas
Compare la remuneración propuesta con el presupuesto antes de enviarla.</x:v>
      </x:c>
      <x:c r="P19" s="265" t="str">
        <x:v>Ver el riesgo
La cobertura muestra dónde falta actividad de selección.</x:v>
      </x:c>
      <x:c r="Q19" s="266" t="str">
        <x:v>Ver el riesgo
La cobertura muestra dónde falta actividad de selección.</x:v>
      </x:c>
      <x:c r="R19" s="266" t="str">
        <x:v>Ver el riesgo
La cobertura muestra dónde falta actividad de selección.</x:v>
      </x:c>
      <x:c r="S19" s="266" t="str">
        <x:v>Ver el riesgo
La cobertura muestra dónde falta actividad de selección.</x:v>
      </x:c>
      <x:c r="T19" s="267" t="str">
        <x:v>Ver el riesgo
La cobertura muestra dónde falta actividad de selección.</x:v>
      </x:c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159" t="str">
        <x:v>Asignar cada acción
El trabajo vencido y próximo permanece visible por candidato y responsable.</x:v>
      </x:c>
      <x:c r="B20" s="160" t="str">
        <x:v>Asignar cada acción
El trabajo vencido y próximo permanece visible por candidato y responsable.</x:v>
      </x:c>
      <x:c r="C20" s="160" t="str">
        <x:v>Asignar cada acción
El trabajo vencido y próximo permanece visible por candidato y responsable.</x:v>
      </x:c>
      <x:c r="D20" s="160" t="str">
        <x:v>Asignar cada acción
El trabajo vencido y próximo permanece visible por candidato y responsable.</x:v>
      </x:c>
      <x:c r="E20" s="161" t="str">
        <x:v>Asignar cada acción
El trabajo vencido y próximo permanece visible por candidato y responsable.</x:v>
      </x:c>
      <x:c r="F20" s="195" t="str">
        <x:v>Evaluar con coherencia
Las evaluaciones ponderadas mantienen comparables las evidencias.</x:v>
      </x:c>
      <x:c r="G20" s="196" t="str">
        <x:v>Evaluar con coherencia
Las evaluaciones ponderadas mantienen comparables las evidencias.</x:v>
      </x:c>
      <x:c r="H20" s="196" t="str">
        <x:v>Evaluar con coherencia
Las evaluaciones ponderadas mantienen comparables las evidencias.</x:v>
      </x:c>
      <x:c r="I20" s="196" t="str">
        <x:v>Evaluar con coherencia
Las evaluaciones ponderadas mantienen comparables las evidencias.</x:v>
      </x:c>
      <x:c r="J20" s="197" t="str">
        <x:v>Evaluar con coherencia
Las evaluaciones ponderadas mantienen comparables las evidencias.</x:v>
      </x:c>
      <x:c r="K20" s="231" t="str">
        <x:v>Controlar las ofertas
Compare la remuneración propuesta con el presupuesto antes de enviarla.</x:v>
      </x:c>
      <x:c r="L20" s="232" t="str">
        <x:v>Controlar las ofertas
Compare la remuneración propuesta con el presupuesto antes de enviarla.</x:v>
      </x:c>
      <x:c r="M20" s="232" t="str">
        <x:v>Controlar las ofertas
Compare la remuneración propuesta con el presupuesto antes de enviarla.</x:v>
      </x:c>
      <x:c r="N20" s="232" t="str">
        <x:v>Controlar las ofertas
Compare la remuneración propuesta con el presupuesto antes de enviarla.</x:v>
      </x:c>
      <x:c r="O20" s="233" t="str">
        <x:v>Controlar las ofertas
Compare la remuneración propuesta con el presupuesto antes de enviarla.</x:v>
      </x:c>
      <x:c r="P20" s="268" t="str">
        <x:v>Ver el riesgo
La cobertura muestra dónde falta actividad de selección.</x:v>
      </x:c>
      <x:c r="Q20" s="269" t="str">
        <x:v>Ver el riesgo
La cobertura muestra dónde falta actividad de selección.</x:v>
      </x:c>
      <x:c r="R20" s="269" t="str">
        <x:v>Ver el riesgo
La cobertura muestra dónde falta actividad de selección.</x:v>
      </x:c>
      <x:c r="S20" s="269" t="str">
        <x:v>Ver el riesgo
La cobertura muestra dónde falta actividad de selección.</x:v>
      </x:c>
      <x:c r="T20" s="270" t="str">
        <x:v>Ver el riesgo
La cobertura muestra dónde falta actividad de selección.</x:v>
      </x:c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159" t="str">
        <x:v>Asignar cada acción
El trabajo vencido y próximo permanece visible por candidato y responsable.</x:v>
      </x:c>
      <x:c r="B21" s="160" t="str">
        <x:v>Asignar cada acción
El trabajo vencido y próximo permanece visible por candidato y responsable.</x:v>
      </x:c>
      <x:c r="C21" s="160" t="str">
        <x:v>Asignar cada acción
El trabajo vencido y próximo permanece visible por candidato y responsable.</x:v>
      </x:c>
      <x:c r="D21" s="160" t="str">
        <x:v>Asignar cada acción
El trabajo vencido y próximo permanece visible por candidato y responsable.</x:v>
      </x:c>
      <x:c r="E21" s="161" t="str">
        <x:v>Asignar cada acción
El trabajo vencido y próximo permanece visible por candidato y responsable.</x:v>
      </x:c>
      <x:c r="F21" s="195" t="str">
        <x:v>Evaluar con coherencia
Las evaluaciones ponderadas mantienen comparables las evidencias.</x:v>
      </x:c>
      <x:c r="G21" s="196" t="str">
        <x:v>Evaluar con coherencia
Las evaluaciones ponderadas mantienen comparables las evidencias.</x:v>
      </x:c>
      <x:c r="H21" s="196" t="str">
        <x:v>Evaluar con coherencia
Las evaluaciones ponderadas mantienen comparables las evidencias.</x:v>
      </x:c>
      <x:c r="I21" s="196" t="str">
        <x:v>Evaluar con coherencia
Las evaluaciones ponderadas mantienen comparables las evidencias.</x:v>
      </x:c>
      <x:c r="J21" s="197" t="str">
        <x:v>Evaluar con coherencia
Las evaluaciones ponderadas mantienen comparables las evidencias.</x:v>
      </x:c>
      <x:c r="K21" s="231" t="str">
        <x:v>Controlar las ofertas
Compare la remuneración propuesta con el presupuesto antes de enviarla.</x:v>
      </x:c>
      <x:c r="L21" s="232" t="str">
        <x:v>Controlar las ofertas
Compare la remuneración propuesta con el presupuesto antes de enviarla.</x:v>
      </x:c>
      <x:c r="M21" s="232" t="str">
        <x:v>Controlar las ofertas
Compare la remuneración propuesta con el presupuesto antes de enviarla.</x:v>
      </x:c>
      <x:c r="N21" s="232" t="str">
        <x:v>Controlar las ofertas
Compare la remuneración propuesta con el presupuesto antes de enviarla.</x:v>
      </x:c>
      <x:c r="O21" s="233" t="str">
        <x:v>Controlar las ofertas
Compare la remuneración propuesta con el presupuesto antes de enviarla.</x:v>
      </x:c>
      <x:c r="P21" s="268" t="str">
        <x:v>Ver el riesgo
La cobertura muestra dónde falta actividad de selección.</x:v>
      </x:c>
      <x:c r="Q21" s="269" t="str">
        <x:v>Ver el riesgo
La cobertura muestra dónde falta actividad de selección.</x:v>
      </x:c>
      <x:c r="R21" s="269" t="str">
        <x:v>Ver el riesgo
La cobertura muestra dónde falta actividad de selección.</x:v>
      </x:c>
      <x:c r="S21" s="269" t="str">
        <x:v>Ver el riesgo
La cobertura muestra dónde falta actividad de selección.</x:v>
      </x:c>
      <x:c r="T21" s="270" t="str">
        <x:v>Ver el riesgo
La cobertura muestra dónde falta actividad de selección.</x:v>
      </x:c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159" t="str">
        <x:v>Asignar cada acción
El trabajo vencido y próximo permanece visible por candidato y responsable.</x:v>
      </x:c>
      <x:c r="B22" s="160" t="str">
        <x:v>Asignar cada acción
El trabajo vencido y próximo permanece visible por candidato y responsable.</x:v>
      </x:c>
      <x:c r="C22" s="160" t="str">
        <x:v>Asignar cada acción
El trabajo vencido y próximo permanece visible por candidato y responsable.</x:v>
      </x:c>
      <x:c r="D22" s="160" t="str">
        <x:v>Asignar cada acción
El trabajo vencido y próximo permanece visible por candidato y responsable.</x:v>
      </x:c>
      <x:c r="E22" s="161" t="str">
        <x:v>Asignar cada acción
El trabajo vencido y próximo permanece visible por candidato y responsable.</x:v>
      </x:c>
      <x:c r="F22" s="195" t="str">
        <x:v>Evaluar con coherencia
Las evaluaciones ponderadas mantienen comparables las evidencias.</x:v>
      </x:c>
      <x:c r="G22" s="196" t="str">
        <x:v>Evaluar con coherencia
Las evaluaciones ponderadas mantienen comparables las evidencias.</x:v>
      </x:c>
      <x:c r="H22" s="196" t="str">
        <x:v>Evaluar con coherencia
Las evaluaciones ponderadas mantienen comparables las evidencias.</x:v>
      </x:c>
      <x:c r="I22" s="196" t="str">
        <x:v>Evaluar con coherencia
Las evaluaciones ponderadas mantienen comparables las evidencias.</x:v>
      </x:c>
      <x:c r="J22" s="197" t="str">
        <x:v>Evaluar con coherencia
Las evaluaciones ponderadas mantienen comparables las evidencias.</x:v>
      </x:c>
      <x:c r="K22" s="231" t="str">
        <x:v>Controlar las ofertas
Compare la remuneración propuesta con el presupuesto antes de enviarla.</x:v>
      </x:c>
      <x:c r="L22" s="232" t="str">
        <x:v>Controlar las ofertas
Compare la remuneración propuesta con el presupuesto antes de enviarla.</x:v>
      </x:c>
      <x:c r="M22" s="232" t="str">
        <x:v>Controlar las ofertas
Compare la remuneración propuesta con el presupuesto antes de enviarla.</x:v>
      </x:c>
      <x:c r="N22" s="232" t="str">
        <x:v>Controlar las ofertas
Compare la remuneración propuesta con el presupuesto antes de enviarla.</x:v>
      </x:c>
      <x:c r="O22" s="233" t="str">
        <x:v>Controlar las ofertas
Compare la remuneración propuesta con el presupuesto antes de enviarla.</x:v>
      </x:c>
      <x:c r="P22" s="268" t="str">
        <x:v>Ver el riesgo
La cobertura muestra dónde falta actividad de selección.</x:v>
      </x:c>
      <x:c r="Q22" s="269" t="str">
        <x:v>Ver el riesgo
La cobertura muestra dónde falta actividad de selección.</x:v>
      </x:c>
      <x:c r="R22" s="269" t="str">
        <x:v>Ver el riesgo
La cobertura muestra dónde falta actividad de selección.</x:v>
      </x:c>
      <x:c r="S22" s="269" t="str">
        <x:v>Ver el riesgo
La cobertura muestra dónde falta actividad de selección.</x:v>
      </x:c>
      <x:c r="T22" s="270" t="str">
        <x:v>Ver el riesgo
La cobertura muestra dónde falta actividad de selección.</x:v>
      </x:c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162" t="str">
        <x:v>Asignar cada acción
El trabajo vencido y próximo permanece visible por candidato y responsable.</x:v>
      </x:c>
      <x:c r="B23" s="163" t="str">
        <x:v>Asignar cada acción
El trabajo vencido y próximo permanece visible por candidato y responsable.</x:v>
      </x:c>
      <x:c r="C23" s="163" t="str">
        <x:v>Asignar cada acción
El trabajo vencido y próximo permanece visible por candidato y responsable.</x:v>
      </x:c>
      <x:c r="D23" s="163" t="str">
        <x:v>Asignar cada acción
El trabajo vencido y próximo permanece visible por candidato y responsable.</x:v>
      </x:c>
      <x:c r="E23" s="164" t="str">
        <x:v>Asignar cada acción
El trabajo vencido y próximo permanece visible por candidato y responsable.</x:v>
      </x:c>
      <x:c r="F23" s="198" t="str">
        <x:v>Evaluar con coherencia
Las evaluaciones ponderadas mantienen comparables las evidencias.</x:v>
      </x:c>
      <x:c r="G23" s="199" t="str">
        <x:v>Evaluar con coherencia
Las evaluaciones ponderadas mantienen comparables las evidencias.</x:v>
      </x:c>
      <x:c r="H23" s="199" t="str">
        <x:v>Evaluar con coherencia
Las evaluaciones ponderadas mantienen comparables las evidencias.</x:v>
      </x:c>
      <x:c r="I23" s="199" t="str">
        <x:v>Evaluar con coherencia
Las evaluaciones ponderadas mantienen comparables las evidencias.</x:v>
      </x:c>
      <x:c r="J23" s="200" t="str">
        <x:v>Evaluar con coherencia
Las evaluaciones ponderadas mantienen comparables las evidencias.</x:v>
      </x:c>
      <x:c r="K23" s="234" t="str">
        <x:v>Controlar las ofertas
Compare la remuneración propuesta con el presupuesto antes de enviarla.</x:v>
      </x:c>
      <x:c r="L23" s="235" t="str">
        <x:v>Controlar las ofertas
Compare la remuneración propuesta con el presupuesto antes de enviarla.</x:v>
      </x:c>
      <x:c r="M23" s="235" t="str">
        <x:v>Controlar las ofertas
Compare la remuneración propuesta con el presupuesto antes de enviarla.</x:v>
      </x:c>
      <x:c r="N23" s="235" t="str">
        <x:v>Controlar las ofertas
Compare la remuneración propuesta con el presupuesto antes de enviarla.</x:v>
      </x:c>
      <x:c r="O23" s="236" t="str">
        <x:v>Controlar las ofertas
Compare la remuneración propuesta con el presupuesto antes de enviarla.</x:v>
      </x:c>
      <x:c r="P23" s="271" t="str">
        <x:v>Ver el riesgo
La cobertura muestra dónde falta actividad de selección.</x:v>
      </x:c>
      <x:c r="Q23" s="272" t="str">
        <x:v>Ver el riesgo
La cobertura muestra dónde falta actividad de selección.</x:v>
      </x:c>
      <x:c r="R23" s="272" t="str">
        <x:v>Ver el riesgo
La cobertura muestra dónde falta actividad de selección.</x:v>
      </x:c>
      <x:c r="S23" s="272" t="str">
        <x:v>Ver el riesgo
La cobertura muestra dónde falta actividad de selección.</x:v>
      </x:c>
      <x:c r="T23" s="273" t="str">
        <x:v>Ver el riesgo
La cobertura muestra dónde falta actividad de selección.</x:v>
      </x:c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274" t="str">
        <x:v>1. Confirme puestos, fechas, presupuestos, responsables y pesos en CONFIGURACIÓN.</x:v>
      </x:c>
      <x:c r="B27" s="274" t="str">
        <x:v>1. Confirme puestos, fechas, presupuestos, responsables y pesos en CONFIGURACIÓN.</x:v>
      </x:c>
      <x:c r="C27" s="274" t="str">
        <x:v>1. Confirme puestos, fechas, presupuestos, responsables y pesos en CONFIGURACIÓN.</x:v>
      </x:c>
      <x:c r="D27" s="274" t="str">
        <x:v>1. Confirme puestos, fechas, presupuestos, responsables y pesos en CONFIGURACIÓN.</x:v>
      </x:c>
      <x:c r="E27" s="274" t="str">
        <x:v>1. Confirme puestos, fechas, presupuestos, responsables y pesos en CONFIGURACIÓN.</x:v>
      </x:c>
      <x:c r="F27" s="274" t="str">
        <x:v>1. Confirme puestos, fechas, presupuestos, responsables y pesos en CONFIGURACIÓN.</x:v>
      </x:c>
      <x:c r="G27" s="274" t="str">
        <x:v>1. Confirme puestos, fechas, presupuestos, responsables y pesos en CONFIGURACIÓN.</x:v>
      </x:c>
      <x:c r="H27" s="274" t="str">
        <x:v>1. Confirme puestos, fechas, presupuestos, responsables y pesos en CONFIGURACIÓN.</x:v>
      </x:c>
      <x:c r="I27" s="274" t="str">
        <x:v>1. Confirme puestos, fechas, presupuestos, responsables y pesos en CONFIGURACIÓN.</x:v>
      </x:c>
      <x:c r="J27" s="274" t="str">
        <x:v>1. Confirme puestos, fechas, presupuestos, responsables y pesos en CONFIGURACIÓN.</x:v>
      </x:c>
      <x:c r="K27" s="274" t="str">
        <x:v>1. Confirme puestos, fechas, presupuestos, responsables y pesos en CONFIGURACIÓN.</x:v>
      </x:c>
      <x:c r="L27" s="274" t="str">
        <x:v>1. Confirme puestos, fechas, presupuestos, responsables y pesos en CONFIGURACIÓN.</x:v>
      </x:c>
      <x:c r="M27" s="274" t="str">
        <x:v>1. Confirme puestos, fechas, presupuestos, responsables y pesos en CONFIGURACIÓN.</x:v>
      </x:c>
      <x:c r="N27" s="274" t="str">
        <x:v>1. Confirme puestos, fechas, presupuestos, responsables y pesos en CONFIGURACIÓN.</x:v>
      </x:c>
      <x:c r="O27" s="274" t="str">
        <x:v>1. Confirme puestos, fechas, presupuestos, responsables y pesos en CONFIGURACIÓN.</x:v>
      </x:c>
      <x:c r="P27" s="274" t="str">
        <x:v>1. Confirme puestos, fechas, presupuestos, responsables y pesos en CONFIGURACIÓN.</x:v>
      </x:c>
      <x:c r="Q27" s="274" t="str">
        <x:v>1. Confirme puestos, fechas, presupuestos, responsables y pesos en CONFIGURACIÓN.</x:v>
      </x:c>
      <x:c r="R27" s="274" t="str">
        <x:v>1. Confirme puestos, fechas, presupuestos, responsables y pesos en CONFIGURACIÓN.</x:v>
      </x:c>
      <x:c r="S27" s="274" t="str">
        <x:v>1. Confirme puestos, fechas, presupuestos, responsables y pesos en CONFIGURACIÓN.</x:v>
      </x:c>
      <x:c r="T27" s="274" t="str">
        <x:v>1. Confirme puestos, fechas, presupuestos, responsables y pesos en CONFIGURACIÓN.</x:v>
      </x:c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276" t="str">
        <x:v>2. Registre cada candidatura una vez en CANDIDATOS y mantenga etapa y próxima acción.</x:v>
      </x:c>
      <x:c r="B29" s="276" t="str">
        <x:v>2. Registre cada candidatura una vez en CANDIDATOS y mantenga etapa y próxima acción.</x:v>
      </x:c>
      <x:c r="C29" s="276" t="str">
        <x:v>2. Registre cada candidatura una vez en CANDIDATOS y mantenga etapa y próxima acción.</x:v>
      </x:c>
      <x:c r="D29" s="276" t="str">
        <x:v>2. Registre cada candidatura una vez en CANDIDATOS y mantenga etapa y próxima acción.</x:v>
      </x:c>
      <x:c r="E29" s="276" t="str">
        <x:v>2. Registre cada candidatura una vez en CANDIDATOS y mantenga etapa y próxima acción.</x:v>
      </x:c>
      <x:c r="F29" s="276" t="str">
        <x:v>2. Registre cada candidatura una vez en CANDIDATOS y mantenga etapa y próxima acción.</x:v>
      </x:c>
      <x:c r="G29" s="276" t="str">
        <x:v>2. Registre cada candidatura una vez en CANDIDATOS y mantenga etapa y próxima acción.</x:v>
      </x:c>
      <x:c r="H29" s="276" t="str">
        <x:v>2. Registre cada candidatura una vez en CANDIDATOS y mantenga etapa y próxima acción.</x:v>
      </x:c>
      <x:c r="I29" s="276" t="str">
        <x:v>2. Registre cada candidatura una vez en CANDIDATOS y mantenga etapa y próxima acción.</x:v>
      </x:c>
      <x:c r="J29" s="276" t="str">
        <x:v>2. Registre cada candidatura una vez en CANDIDATOS y mantenga etapa y próxima acción.</x:v>
      </x:c>
      <x:c r="K29" s="276" t="str">
        <x:v>2. Registre cada candidatura una vez en CANDIDATOS y mantenga etapa y próxima acción.</x:v>
      </x:c>
      <x:c r="L29" s="276" t="str">
        <x:v>2. Registre cada candidatura una vez en CANDIDATOS y mantenga etapa y próxima acción.</x:v>
      </x:c>
      <x:c r="M29" s="276" t="str">
        <x:v>2. Registre cada candidatura una vez en CANDIDATOS y mantenga etapa y próxima acción.</x:v>
      </x:c>
      <x:c r="N29" s="276" t="str">
        <x:v>2. Registre cada candidatura una vez en CANDIDATOS y mantenga etapa y próxima acción.</x:v>
      </x:c>
      <x:c r="O29" s="276" t="str">
        <x:v>2. Registre cada candidatura una vez en CANDIDATOS y mantenga etapa y próxima acción.</x:v>
      </x:c>
      <x:c r="P29" s="276" t="str">
        <x:v>2. Registre cada candidatura una vez en CANDIDATOS y mantenga etapa y próxima acción.</x:v>
      </x:c>
      <x:c r="Q29" s="276" t="str">
        <x:v>2. Registre cada candidatura una vez en CANDIDATOS y mantenga etapa y próxima acción.</x:v>
      </x:c>
      <x:c r="R29" s="276" t="str">
        <x:v>2. Registre cada candidatura una vez en CANDIDATOS y mantenga etapa y próxima acción.</x:v>
      </x:c>
      <x:c r="S29" s="276" t="str">
        <x:v>2. Registre cada candidatura una vez en CANDIDATOS y mantenga etapa y próxima acción.</x:v>
      </x:c>
      <x:c r="T29" s="276" t="str">
        <x:v>2. Registre cada candidatura una vez en CANDIDATOS y mantenga etapa y próxima acción.</x:v>
      </x:c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274" t="str">
        <x:v>3. Programe y complete ENTREVISTAS; registre recomendación y evidencia.</x:v>
      </x:c>
      <x:c r="B31" s="274" t="str">
        <x:v>3. Programe y complete ENTREVISTAS; registre recomendación y evidencia.</x:v>
      </x:c>
      <x:c r="C31" s="274" t="str">
        <x:v>3. Programe y complete ENTREVISTAS; registre recomendación y evidencia.</x:v>
      </x:c>
      <x:c r="D31" s="274" t="str">
        <x:v>3. Programe y complete ENTREVISTAS; registre recomendación y evidencia.</x:v>
      </x:c>
      <x:c r="E31" s="274" t="str">
        <x:v>3. Programe y complete ENTREVISTAS; registre recomendación y evidencia.</x:v>
      </x:c>
      <x:c r="F31" s="274" t="str">
        <x:v>3. Programe y complete ENTREVISTAS; registre recomendación y evidencia.</x:v>
      </x:c>
      <x:c r="G31" s="274" t="str">
        <x:v>3. Programe y complete ENTREVISTAS; registre recomendación y evidencia.</x:v>
      </x:c>
      <x:c r="H31" s="274" t="str">
        <x:v>3. Programe y complete ENTREVISTAS; registre recomendación y evidencia.</x:v>
      </x:c>
      <x:c r="I31" s="274" t="str">
        <x:v>3. Programe y complete ENTREVISTAS; registre recomendación y evidencia.</x:v>
      </x:c>
      <x:c r="J31" s="274" t="str">
        <x:v>3. Programe y complete ENTREVISTAS; registre recomendación y evidencia.</x:v>
      </x:c>
      <x:c r="K31" s="274" t="str">
        <x:v>3. Programe y complete ENTREVISTAS; registre recomendación y evidencia.</x:v>
      </x:c>
      <x:c r="L31" s="274" t="str">
        <x:v>3. Programe y complete ENTREVISTAS; registre recomendación y evidencia.</x:v>
      </x:c>
      <x:c r="M31" s="274" t="str">
        <x:v>3. Programe y complete ENTREVISTAS; registre recomendación y evidencia.</x:v>
      </x:c>
      <x:c r="N31" s="274" t="str">
        <x:v>3. Programe y complete ENTREVISTAS; registre recomendación y evidencia.</x:v>
      </x:c>
      <x:c r="O31" s="274" t="str">
        <x:v>3. Programe y complete ENTREVISTAS; registre recomendación y evidencia.</x:v>
      </x:c>
      <x:c r="P31" s="274" t="str">
        <x:v>3. Programe y complete ENTREVISTAS; registre recomendación y evidencia.</x:v>
      </x:c>
      <x:c r="Q31" s="274" t="str">
        <x:v>3. Programe y complete ENTREVISTAS; registre recomendación y evidencia.</x:v>
      </x:c>
      <x:c r="R31" s="274" t="str">
        <x:v>3. Programe y complete ENTREVISTAS; registre recomendación y evidencia.</x:v>
      </x:c>
      <x:c r="S31" s="274" t="str">
        <x:v>3. Programe y complete ENTREVISTAS; registre recomendación y evidencia.</x:v>
      </x:c>
      <x:c r="T31" s="274" t="str">
        <x:v>3. Programe y complete ENTREVISTAS; registre recomendación y evidencia.</x:v>
      </x:c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276" t="str">
        <x:v>4. Complete una EVALUACIÓN por candidato activo antes de la decisión final.</x:v>
      </x:c>
      <x:c r="B33" s="276" t="str">
        <x:v>4. Complete una EVALUACIÓN por candidato activo antes de la decisión final.</x:v>
      </x:c>
      <x:c r="C33" s="276" t="str">
        <x:v>4. Complete una EVALUACIÓN por candidato activo antes de la decisión final.</x:v>
      </x:c>
      <x:c r="D33" s="276" t="str">
        <x:v>4. Complete una EVALUACIÓN por candidato activo antes de la decisión final.</x:v>
      </x:c>
      <x:c r="E33" s="276" t="str">
        <x:v>4. Complete una EVALUACIÓN por candidato activo antes de la decisión final.</x:v>
      </x:c>
      <x:c r="F33" s="276" t="str">
        <x:v>4. Complete una EVALUACIÓN por candidato activo antes de la decisión final.</x:v>
      </x:c>
      <x:c r="G33" s="276" t="str">
        <x:v>4. Complete una EVALUACIÓN por candidato activo antes de la decisión final.</x:v>
      </x:c>
      <x:c r="H33" s="276" t="str">
        <x:v>4. Complete una EVALUACIÓN por candidato activo antes de la decisión final.</x:v>
      </x:c>
      <x:c r="I33" s="276" t="str">
        <x:v>4. Complete una EVALUACIÓN por candidato activo antes de la decisión final.</x:v>
      </x:c>
      <x:c r="J33" s="276" t="str">
        <x:v>4. Complete una EVALUACIÓN por candidato activo antes de la decisión final.</x:v>
      </x:c>
      <x:c r="K33" s="276" t="str">
        <x:v>4. Complete una EVALUACIÓN por candidato activo antes de la decisión final.</x:v>
      </x:c>
      <x:c r="L33" s="276" t="str">
        <x:v>4. Complete una EVALUACIÓN por candidato activo antes de la decisión final.</x:v>
      </x:c>
      <x:c r="M33" s="276" t="str">
        <x:v>4. Complete una EVALUACIÓN por candidato activo antes de la decisión final.</x:v>
      </x:c>
      <x:c r="N33" s="276" t="str">
        <x:v>4. Complete una EVALUACIÓN por candidato activo antes de la decisión final.</x:v>
      </x:c>
      <x:c r="O33" s="276" t="str">
        <x:v>4. Complete una EVALUACIÓN por candidato activo antes de la decisión final.</x:v>
      </x:c>
      <x:c r="P33" s="276" t="str">
        <x:v>4. Complete una EVALUACIÓN por candidato activo antes de la decisión final.</x:v>
      </x:c>
      <x:c r="Q33" s="276" t="str">
        <x:v>4. Complete una EVALUACIÓN por candidato activo antes de la decisión final.</x:v>
      </x:c>
      <x:c r="R33" s="276" t="str">
        <x:v>4. Complete una EVALUACIÓN por candidato activo antes de la decisión final.</x:v>
      </x:c>
      <x:c r="S33" s="276" t="str">
        <x:v>4. Complete una EVALUACIÓN por candidato activo antes de la decisión final.</x:v>
      </x:c>
      <x:c r="T33" s="276" t="str">
        <x:v>4. Complete una EVALUACIÓN por candidato activo antes de la decisión final.</x:v>
      </x:c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274" t="str">
        <x:v>5. Controle aprobaciones en OFERTAS y revise PROCESO, PANEL y AUDITORÍA.</x:v>
      </x:c>
      <x:c r="B35" s="274" t="str">
        <x:v>5. Controle aprobaciones en OFERTAS y revise PROCESO, PANEL y AUDITORÍA.</x:v>
      </x:c>
      <x:c r="C35" s="274" t="str">
        <x:v>5. Controle aprobaciones en OFERTAS y revise PROCESO, PANEL y AUDITORÍA.</x:v>
      </x:c>
      <x:c r="D35" s="274" t="str">
        <x:v>5. Controle aprobaciones en OFERTAS y revise PROCESO, PANEL y AUDITORÍA.</x:v>
      </x:c>
      <x:c r="E35" s="274" t="str">
        <x:v>5. Controle aprobaciones en OFERTAS y revise PROCESO, PANEL y AUDITORÍA.</x:v>
      </x:c>
      <x:c r="F35" s="274" t="str">
        <x:v>5. Controle aprobaciones en OFERTAS y revise PROCESO, PANEL y AUDITORÍA.</x:v>
      </x:c>
      <x:c r="G35" s="274" t="str">
        <x:v>5. Controle aprobaciones en OFERTAS y revise PROCESO, PANEL y AUDITORÍA.</x:v>
      </x:c>
      <x:c r="H35" s="274" t="str">
        <x:v>5. Controle aprobaciones en OFERTAS y revise PROCESO, PANEL y AUDITORÍA.</x:v>
      </x:c>
      <x:c r="I35" s="274" t="str">
        <x:v>5. Controle aprobaciones en OFERTAS y revise PROCESO, PANEL y AUDITORÍA.</x:v>
      </x:c>
      <x:c r="J35" s="274" t="str">
        <x:v>5. Controle aprobaciones en OFERTAS y revise PROCESO, PANEL y AUDITORÍA.</x:v>
      </x:c>
      <x:c r="K35" s="274" t="str">
        <x:v>5. Controle aprobaciones en OFERTAS y revise PROCESO, PANEL y AUDITORÍA.</x:v>
      </x:c>
      <x:c r="L35" s="274" t="str">
        <x:v>5. Controle aprobaciones en OFERTAS y revise PROCESO, PANEL y AUDITORÍA.</x:v>
      </x:c>
      <x:c r="M35" s="274" t="str">
        <x:v>5. Controle aprobaciones en OFERTAS y revise PROCESO, PANEL y AUDITORÍA.</x:v>
      </x:c>
      <x:c r="N35" s="274" t="str">
        <x:v>5. Controle aprobaciones en OFERTAS y revise PROCESO, PANEL y AUDITORÍA.</x:v>
      </x:c>
      <x:c r="O35" s="274" t="str">
        <x:v>5. Controle aprobaciones en OFERTAS y revise PROCESO, PANEL y AUDITORÍA.</x:v>
      </x:c>
      <x:c r="P35" s="274" t="str">
        <x:v>5. Controle aprobaciones en OFERTAS y revise PROCESO, PANEL y AUDITORÍA.</x:v>
      </x:c>
      <x:c r="Q35" s="274" t="str">
        <x:v>5. Controle aprobaciones en OFERTAS y revise PROCESO, PANEL y AUDITORÍA.</x:v>
      </x:c>
      <x:c r="R35" s="274" t="str">
        <x:v>5. Controle aprobaciones en OFERTAS y revise PROCESO, PANEL y AUDITORÍA.</x:v>
      </x:c>
      <x:c r="S35" s="274" t="str">
        <x:v>5. Controle aprobaciones en OFERTAS y revise PROCESO, PANEL y AUDITORÍA.</x:v>
      </x:c>
      <x:c r="T35" s="274" t="str">
        <x:v>5. Controle aprobaciones en OFERTAS y revise PROCESO, PANEL y AUDITORÍA.</x:v>
      </x:c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T9"/>
    <x:mergeCell ref="A11:D11"/>
    <x:mergeCell ref="A12:D14"/>
    <x:mergeCell ref="F11:J11"/>
    <x:mergeCell ref="F12:J14"/>
    <x:mergeCell ref="L11:O11"/>
    <x:mergeCell ref="L12:O14"/>
    <x:mergeCell ref="Q11:T11"/>
    <x:mergeCell ref="Q12:T14"/>
    <x:mergeCell ref="A17:T17"/>
    <x:mergeCell ref="A19:E23"/>
    <x:mergeCell ref="F19:J23"/>
    <x:mergeCell ref="K19:O23"/>
    <x:mergeCell ref="P19:T23"/>
    <x:mergeCell ref="A27:T27"/>
    <x:mergeCell ref="A29:T29"/>
    <x:mergeCell ref="A31:T31"/>
    <x:mergeCell ref="A33:T33"/>
    <x:mergeCell ref="A35:T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" hidden="0" customWidth="1"/>
    <x:col min="3" max="3" width="22" hidden="0" customWidth="1"/>
    <x:col min="4" max="4" width="13" hidden="0" customWidth="1"/>
    <x:col min="5" max="5" width="24" hidden="0" customWidth="1"/>
    <x:col min="6" max="6" width="3" hidden="0" customWidth="1"/>
    <x:col min="7" max="7" width="22" hidden="0" customWidth="1"/>
    <x:col min="8" max="8" width="13" hidden="0" customWidth="1"/>
    <x:col min="9" max="9" width="3" hidden="0" customWidth="1"/>
    <x:col min="10" max="10" width="28" hidden="0" customWidth="1"/>
    <x:col min="11" max="11" width="12" hidden="0" customWidth="1"/>
    <x:col min="12" max="12" width="15" hidden="0" customWidth="1"/>
    <x:col min="13" max="13" width="20" hidden="0" customWidth="1"/>
    <x:col min="14" max="14" width="16" hidden="0" customWidth="1"/>
    <x:col min="15" max="15" width="1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Inicio</x:v>
      </x:c>
      <x:c r="B2" s="10" t="str">
        <x:v>Inicio</x:v>
      </x:c>
      <x:c r="C2" s="6" t="str">
        <x:v>Configuración</x:v>
      </x:c>
      <x:c r="D2" s="6" t="str">
        <x:v>Configuración</x:v>
      </x:c>
      <x:c r="E2" s="10" t="str">
        <x:v>Candidatos</x:v>
      </x:c>
      <x:c r="F2" s="10" t="str">
        <x:v>Candidatos</x:v>
      </x:c>
      <x:c r="G2" s="10" t="str">
        <x:v>Entrevistas</x:v>
      </x:c>
      <x:c r="H2" s="10" t="str">
        <x:v>Entrevistas</x:v>
      </x:c>
      <x:c r="I2" s="10" t="str">
        <x:v>Evaluaciones</x:v>
      </x:c>
      <x:c r="J2" s="10" t="str">
        <x:v>Evaluaciones</x:v>
      </x:c>
      <x:c r="K2" s="10" t="str">
        <x:v>Ofertas</x:v>
      </x:c>
      <x:c r="L2" s="10" t="str">
        <x:v>Ofertas</x:v>
      </x:c>
      <x:c r="M2" s="10" t="str">
        <x:v>Proceso</x:v>
      </x:c>
      <x:c r="N2" s="10" t="str">
        <x:v>Proceso</x:v>
      </x:c>
      <x:c r="O2" s="10" t="str">
        <x:v>Panel</x:v>
      </x:c>
      <x:c r="P2" s="10" t="str">
        <x:v>Panel</x:v>
      </x:c>
      <x:c r="Q2" s="10" t="str">
        <x:v>Panel</x:v>
      </x:c>
      <x:c r="R2" s="10" t="str">
        <x:v>Auditoría</x:v>
      </x:c>
      <x:c r="S2" s="10" t="str">
        <x:v>Auditoría</x:v>
      </x:c>
      <x:c r="T2" s="10" t="str">
        <x:v>Auditoría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CONFIGURACIÓN</x:v>
      </x:c>
      <x:c r="B4" s="11" t="str">
        <x:v>CONFIGURACIÓN</x:v>
      </x:c>
      <x:c r="C4" s="11" t="str">
        <x:v>CONFIGURACIÓN</x:v>
      </x:c>
      <x:c r="D4" s="11" t="str">
        <x:v>CONFIGURACIÓN</x:v>
      </x:c>
      <x:c r="E4" s="11" t="str">
        <x:v>CONFIGURACIÓN</x:v>
      </x:c>
      <x:c r="F4" s="11" t="str">
        <x:v>CONFIGURACIÓN</x:v>
      </x:c>
      <x:c r="G4" s="11" t="str">
        <x:v>CONFIGURACIÓN</x:v>
      </x:c>
      <x:c r="H4" s="11" t="str">
        <x:v>CONFIGURACIÓN</x:v>
      </x:c>
      <x:c r="I4" s="11" t="str">
        <x:v>CONFIGURACIÓN</x:v>
      </x:c>
      <x:c r="J4" s="11" t="str">
        <x:v>CONFIGURACIÓN</x:v>
      </x:c>
      <x:c r="K4" s="11" t="str">
        <x:v>CONFIGURACIÓN</x:v>
      </x:c>
      <x:c r="L4" s="11" t="str">
        <x:v>CONFIGURACIÓN</x:v>
      </x:c>
      <x:c r="M4" s="11" t="str">
        <x:v>CONFIGURACIÓN</x:v>
      </x:c>
      <x:c r="N4" s="11" t="str">
        <x:v>CONFIGURACIÓN</x:v>
      </x:c>
      <x:c r="O4" s="11" t="str">
        <x:v>CONFIGURACIÓN</x:v>
      </x:c>
      <x:c r="P4" s="11" t="str">
        <x:v>CONFIGURACIÓN</x:v>
      </x:c>
      <x:c r="Q4" s="11" t="str">
        <x:v>CONFIGURACIÓN</x:v>
      </x:c>
      <x:c r="R4" s="11" t="str">
        <x:v>CONFIGURACIÓN</x:v>
      </x:c>
      <x:c r="S4" s="11" t="str">
        <x:v>CONFIGURACIÓN</x:v>
      </x:c>
      <x:c r="T4" s="11" t="str">
        <x:v>CONFIGURACIÓN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Configuración y Plan de Puestos</x:v>
      </x:c>
      <x:c r="B6" s="16" t="str">
        <x:v>Configuración y Plan de Puestos</x:v>
      </x:c>
      <x:c r="C6" s="16" t="str">
        <x:v>Configuración y Plan de Puestos</x:v>
      </x:c>
      <x:c r="D6" s="16" t="str">
        <x:v>Configuración y Plan de Puestos</x:v>
      </x:c>
      <x:c r="E6" s="16" t="str">
        <x:v>Configuración y Plan de Puestos</x:v>
      </x:c>
      <x:c r="F6" s="16" t="str">
        <x:v>Configuración y Plan de Puestos</x:v>
      </x:c>
      <x:c r="G6" s="16" t="str">
        <x:v>Configuración y Plan de Puestos</x:v>
      </x:c>
      <x:c r="H6" s="16" t="str">
        <x:v>Configuración y Plan de Puestos</x:v>
      </x:c>
      <x:c r="I6" s="16" t="str">
        <x:v>Configuración y Plan de Puestos</x:v>
      </x:c>
      <x:c r="J6" s="16" t="str">
        <x:v>Configuración y Plan de Puestos</x:v>
      </x:c>
      <x:c r="K6" s="16" t="str">
        <x:v>Configuración y Plan de Puestos</x:v>
      </x:c>
      <x:c r="L6" s="16" t="str">
        <x:v>Configuración y Plan de Puestos</x:v>
      </x:c>
      <x:c r="M6" s="16" t="str">
        <x:v>Configuración y Plan de Puestos</x:v>
      </x:c>
      <x:c r="N6" s="16" t="str">
        <x:v>Configuración y Plan de Puestos</x:v>
      </x:c>
      <x:c r="O6" s="16" t="str">
        <x:v>Configuración y Plan de Puestos</x:v>
      </x:c>
      <x:c r="P6" s="16" t="str">
        <x:v>Configuración y Plan de Puestos</x:v>
      </x:c>
      <x:c r="Q6" s="16" t="str">
        <x:v>Configuración y Plan de Puestos</x:v>
      </x:c>
      <x:c r="R6" s="16" t="str">
        <x:v>Configuración y Plan de Puestos</x:v>
      </x:c>
      <x:c r="S6" s="16" t="str">
        <x:v>Configuración y Plan de Puestos</x:v>
      </x:c>
      <x:c r="T6" s="16" t="str">
        <x:v>Configuración y Plan de Puestos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Defina puestos, presupuestos, responsables, fechas, criterios y listas aprobadas.</x:v>
      </x:c>
      <x:c r="B7" s="18" t="str">
        <x:v>Defina puestos, presupuestos, responsables, fechas, criterios y listas aprobadas.</x:v>
      </x:c>
      <x:c r="C7" s="18" t="str">
        <x:v>Defina puestos, presupuestos, responsables, fechas, criterios y listas aprobadas.</x:v>
      </x:c>
      <x:c r="D7" s="18" t="str">
        <x:v>Defina puestos, presupuestos, responsables, fechas, criterios y listas aprobadas.</x:v>
      </x:c>
      <x:c r="E7" s="18" t="str">
        <x:v>Defina puestos, presupuestos, responsables, fechas, criterios y listas aprobadas.</x:v>
      </x:c>
      <x:c r="F7" s="18" t="str">
        <x:v>Defina puestos, presupuestos, responsables, fechas, criterios y listas aprobadas.</x:v>
      </x:c>
      <x:c r="G7" s="18" t="str">
        <x:v>Defina puestos, presupuestos, responsables, fechas, criterios y listas aprobadas.</x:v>
      </x:c>
      <x:c r="H7" s="18" t="str">
        <x:v>Defina puestos, presupuestos, responsables, fechas, criterios y listas aprobadas.</x:v>
      </x:c>
      <x:c r="I7" s="18" t="str">
        <x:v>Defina puestos, presupuestos, responsables, fechas, criterios y listas aprobadas.</x:v>
      </x:c>
      <x:c r="J7" s="18" t="str">
        <x:v>Defina puestos, presupuestos, responsables, fechas, criterios y listas aprobadas.</x:v>
      </x:c>
      <x:c r="K7" s="18" t="str">
        <x:v>Defina puestos, presupuestos, responsables, fechas, criterios y listas aprobadas.</x:v>
      </x:c>
      <x:c r="L7" s="18" t="str">
        <x:v>Defina puestos, presupuestos, responsables, fechas, criterios y listas aprobadas.</x:v>
      </x:c>
      <x:c r="M7" s="18" t="str">
        <x:v>Defina puestos, presupuestos, responsables, fechas, criterios y listas aprobadas.</x:v>
      </x:c>
      <x:c r="N7" s="18" t="str">
        <x:v>Defina puestos, presupuestos, responsables, fechas, criterios y listas aprobadas.</x:v>
      </x:c>
      <x:c r="O7" s="18" t="str">
        <x:v>Defina puestos, presupuestos, responsables, fechas, criterios y listas aprobadas.</x:v>
      </x:c>
      <x:c r="P7" s="18" t="str">
        <x:v>Defina puestos, presupuestos, responsables, fechas, criterios y listas aprobadas.</x:v>
      </x:c>
      <x:c r="Q7" s="18" t="str">
        <x:v>Defina puestos, presupuestos, responsables, fechas, criterios y listas aprobadas.</x:v>
      </x:c>
      <x:c r="R7" s="18" t="str">
        <x:v>Defina puestos, presupuestos, responsables, fechas, criterios y listas aprobadas.</x:v>
      </x:c>
      <x:c r="S7" s="18" t="str">
        <x:v>Defina puestos, presupuestos, responsables, fechas, criterios y listas aprobadas.</x:v>
      </x:c>
      <x:c r="T7" s="18" t="str">
        <x:v>Defina puestos, presupuestos, responsables, fechas, criterios y listas aprobadas.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7" t="str">
        <x:v>EMPRESA Y PLAN</x:v>
      </x:c>
      <x:c r="B9" s="28" t="str">
        <x:v>EMPRESA Y PLAN</x:v>
      </x:c>
      <x:c r="C9" s="28" t="str">
        <x:v>EMPRESA Y PLAN</x:v>
      </x:c>
      <x:c r="D9" s="28" t="str">
        <x:v>EMPRESA Y PLAN</x:v>
      </x:c>
      <x:c r="E9" s="28" t="str">
        <x:v>EMPRESA Y PLAN</x:v>
      </x:c>
      <x:c r="F9" s="28" t="str">
        <x:v>EMPRESA Y PLAN</x:v>
      </x:c>
      <x:c r="G9" s="28" t="str">
        <x:v>EMPRESA Y PLAN</x:v>
      </x:c>
      <x:c r="H9" s="29" t="str">
        <x:v>EMPRESA Y PLAN</x:v>
      </x:c>
      <x:c r="I9" s="2"/>
      <x:c r="J9" s="27" t="str">
        <x:v>Coordinador de Operaciones,Ejecutivo de Ventas,Analista Financiero,Especialista de Marketing,Responsable de Éxito del Cliente</x:v>
      </x:c>
      <x:c r="K9" s="28" t="str">
        <x:v>Coordinador de Operaciones,Ejecutivo de Ventas,Analista Financiero,Especialista de Marketing,Responsable de Éxito del Cliente</x:v>
      </x:c>
      <x:c r="L9" s="28" t="str">
        <x:v>Coordinador de Operaciones,Ejecutivo de Ventas,Analista Financiero,Especialista de Marketing,Responsable de Éxito del Cliente</x:v>
      </x:c>
      <x:c r="M9" s="28" t="str">
        <x:v>Coordinador de Operaciones,Ejecutivo de Ventas,Analista Financiero,Especialista de Marketing,Responsable de Éxito del Cliente</x:v>
      </x:c>
      <x:c r="N9" s="28" t="str">
        <x:v>Coordinador de Operaciones,Ejecutivo de Ventas,Analista Financiero,Especialista de Marketing,Responsable de Éxito del Cliente</x:v>
      </x:c>
      <x:c r="O9" s="29" t="str">
        <x:v>Coordinador de Operaciones,Ejecutivo de Ventas,Analista Financiero,Especialista de Marketing,Responsable de Éxito del Cliente</x:v>
      </x:c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31" t="str">
        <x:v>Empresa</x:v>
      </x:c>
      <x:c r="B10" s="31" t="str">
        <x:v>Empresa</x:v>
      </x:c>
      <x:c r="C10" s="31" t="str">
        <x:v>Empresa</x:v>
      </x:c>
      <x:c r="D10" s="35" t="str">
        <x:v>Cedar &amp; Co. ficticia</x:v>
      </x:c>
      <x:c r="E10" s="35" t="str">
        <x:v>Cedar &amp; Co. ficticia</x:v>
      </x:c>
      <x:c r="F10" s="35" t="str">
        <x:v>Cedar &amp; Co. ficticia</x:v>
      </x:c>
      <x:c r="G10" s="35" t="str">
        <x:v>Cedar &amp; Co. ficticia</x:v>
      </x:c>
      <x:c r="H10" s="35" t="str">
        <x:v>Cedar &amp; Co. ficticia</x:v>
      </x:c>
      <x:c r="I10" s="2"/>
      <x:c r="J10" s="49" t="str">
        <x:v>Puesto</x:v>
      </x:c>
      <x:c r="K10" s="50" t="str">
        <x:v>Vacantes</x:v>
      </x:c>
      <x:c r="L10" s="50" t="str">
        <x:v>Fecha objetivo</x:v>
      </x:c>
      <x:c r="M10" s="50" t="str">
        <x:v>Responsable</x:v>
      </x:c>
      <x:c r="N10" s="50" t="str">
        <x:v>Presupuesto mínimo</x:v>
      </x:c>
      <x:c r="O10" s="51" t="str">
        <x:v>Presupuesto máximo</x:v>
      </x:c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31" t="str">
        <x:v>Fecha de revisión</x:v>
      </x:c>
      <x:c r="B11" s="31" t="str">
        <x:v>Fecha de revisión</x:v>
      </x:c>
      <x:c r="C11" s="31" t="str">
        <x:v>Fecha de revisión</x:v>
      </x:c>
      <x:c r="D11" s="37" t="d">
        <x:v>2026-10-28T00:00:00.000Z</x:v>
      </x:c>
      <x:c r="E11" s="37" t="d">
        <x:v>2026-10-28T00:00:00.000Z</x:v>
      </x:c>
      <x:c r="F11" s="37" t="d">
        <x:v>2026-10-28T00:00:00.000Z</x:v>
      </x:c>
      <x:c r="G11" s="37" t="d">
        <x:v>2026-10-28T00:00:00.000Z</x:v>
      </x:c>
      <x:c r="H11" s="37" t="d">
        <x:v>2026-10-28T00:00:00.000Z</x:v>
      </x:c>
      <x:c r="I11" s="2"/>
      <x:c r="J11" s="35" t="str">
        <x:v>Coordinador de Operaciones</x:v>
      </x:c>
      <x:c r="K11" s="35" t="n">
        <x:v>1</x:v>
      </x:c>
      <x:c r="L11" s="37" t="d">
        <x:v>2026-11-15T00:00:00.000Z</x:v>
      </x:c>
      <x:c r="M11" s="35" t="str">
        <x:v>Aisha Khan</x:v>
      </x:c>
      <x:c r="N11" s="38" t="n">
        <x:v>44000</x:v>
      </x:c>
      <x:c r="O11" s="38" t="n">
        <x:v>53000</x:v>
      </x:c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>
      <x:c r="A12" s="31" t="str">
        <x:v>Umbral de acción vencida (días)</x:v>
      </x:c>
      <x:c r="B12" s="31" t="str">
        <x:v>Umbral de acción vencida (días)</x:v>
      </x:c>
      <x:c r="C12" s="31" t="str">
        <x:v>Umbral de acción vencida (días)</x:v>
      </x:c>
      <x:c r="D12" s="35" t="n">
        <x:v>7</x:v>
      </x:c>
      <x:c r="E12" s="35" t="n">
        <x:v>7</x:v>
      </x:c>
      <x:c r="F12" s="35" t="n">
        <x:v>7</x:v>
      </x:c>
      <x:c r="G12" s="35" t="n">
        <x:v>7</x:v>
      </x:c>
      <x:c r="H12" s="35" t="n">
        <x:v>7</x:v>
      </x:c>
      <x:c r="I12" s="2"/>
      <x:c r="J12" s="35" t="str">
        <x:v>Ejecutivo de Ventas</x:v>
      </x:c>
      <x:c r="K12" s="35" t="n">
        <x:v>2</x:v>
      </x:c>
      <x:c r="L12" s="37" t="d">
        <x:v>2026-11-17T00:00:00.000Z</x:v>
      </x:c>
      <x:c r="M12" s="35" t="str">
        <x:v>Omar Saleh</x:v>
      </x:c>
      <x:c r="N12" s="38" t="n">
        <x:v>41000</x:v>
      </x:c>
      <x:c r="O12" s="38" t="n">
        <x:v>55000</x:v>
      </x:c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>
      <x:c r="A13" s="31" t="str">
        <x:v>Ventana de próximas entrevistas (días)</x:v>
      </x:c>
      <x:c r="B13" s="31" t="str">
        <x:v>Ventana de próximas entrevistas (días)</x:v>
      </x:c>
      <x:c r="C13" s="31" t="str">
        <x:v>Ventana de próximas entrevistas (días)</x:v>
      </x:c>
      <x:c r="D13" s="35" t="n">
        <x:v>7</x:v>
      </x:c>
      <x:c r="E13" s="35" t="n">
        <x:v>7</x:v>
      </x:c>
      <x:c r="F13" s="35" t="n">
        <x:v>7</x:v>
      </x:c>
      <x:c r="G13" s="35" t="n">
        <x:v>7</x:v>
      </x:c>
      <x:c r="H13" s="35" t="n">
        <x:v>7</x:v>
      </x:c>
      <x:c r="I13" s="2"/>
      <x:c r="J13" s="35" t="str">
        <x:v>Analista Financiero</x:v>
      </x:c>
      <x:c r="K13" s="35" t="n">
        <x:v>1</x:v>
      </x:c>
      <x:c r="L13" s="37" t="d">
        <x:v>2026-11-19T00:00:00.000Z</x:v>
      </x:c>
      <x:c r="M13" s="35" t="str">
        <x:v>Leila Morgan</x:v>
      </x:c>
      <x:c r="N13" s="38" t="n">
        <x:v>53000</x:v>
      </x:c>
      <x:c r="O13" s="38" t="n">
        <x:v>66000</x:v>
      </x:c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>
      <x:c r="A14" s="31" t="str">
        <x:v>Umbral de puntuación fuerte</x:v>
      </x:c>
      <x:c r="B14" s="31" t="str">
        <x:v>Umbral de puntuación fuerte</x:v>
      </x:c>
      <x:c r="C14" s="31" t="str">
        <x:v>Umbral de puntuación fuerte</x:v>
      </x:c>
      <x:c r="D14" s="38" t="n">
        <x:v>80</x:v>
      </x:c>
      <x:c r="E14" s="38" t="n">
        <x:v>80</x:v>
      </x:c>
      <x:c r="F14" s="38" t="n">
        <x:v>80</x:v>
      </x:c>
      <x:c r="G14" s="38" t="n">
        <x:v>80</x:v>
      </x:c>
      <x:c r="H14" s="38" t="n">
        <x:v>80</x:v>
      </x:c>
      <x:c r="I14" s="2"/>
      <x:c r="J14" s="35" t="str">
        <x:v>Especialista de Marketing</x:v>
      </x:c>
      <x:c r="K14" s="35" t="n">
        <x:v>1</x:v>
      </x:c>
      <x:c r="L14" s="37" t="d">
        <x:v>2026-12-21T00:00:00.000Z</x:v>
      </x:c>
      <x:c r="M14" s="35" t="str">
        <x:v>Nora Silva</x:v>
      </x:c>
      <x:c r="N14" s="38" t="n">
        <x:v>43000</x:v>
      </x:c>
      <x:c r="O14" s="38" t="n">
        <x:v>57000</x:v>
      </x:c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>
      <x:c r="A15" s="32" t="str">
        <x:v>Moneda</x:v>
      </x:c>
      <x:c r="B15" s="32" t="str">
        <x:v>Moneda</x:v>
      </x:c>
      <x:c r="C15" s="32" t="str">
        <x:v>Moneda</x:v>
      </x:c>
      <x:c r="D15" s="36" t="str">
        <x:v>EUR</x:v>
      </x:c>
      <x:c r="E15" s="36" t="str">
        <x:v>EUR</x:v>
      </x:c>
      <x:c r="F15" s="36" t="str">
        <x:v>EUR</x:v>
      </x:c>
      <x:c r="G15" s="36" t="str">
        <x:v>EUR</x:v>
      </x:c>
      <x:c r="H15" s="36" t="str">
        <x:v>EUR</x:v>
      </x:c>
      <x:c r="I15" s="2"/>
      <x:c r="J15" s="36" t="str">
        <x:v>Responsable de Éxito del Cliente</x:v>
      </x:c>
      <x:c r="K15" s="36" t="n">
        <x:v>1</x:v>
      </x:c>
      <x:c r="L15" s="52" t="d">
        <x:v>2026-12-23T00:00:00.000Z</x:v>
      </x:c>
      <x:c r="M15" s="36" t="str">
        <x:v>Nora Silva</x:v>
      </x:c>
      <x:c r="N15" s="53" t="n">
        <x:v>51000</x:v>
      </x:c>
      <x:c r="O15" s="53" t="n">
        <x:v>64000</x:v>
      </x:c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>
      <x:c r="A18" s="27" t="str">
        <x:v>LISTAS APROBADAS</x:v>
      </x:c>
      <x:c r="B18" s="28" t="str">
        <x:v>LISTAS APROBADAS</x:v>
      </x:c>
      <x:c r="C18" s="28" t="str">
        <x:v>LISTAS APROBADAS</x:v>
      </x:c>
      <x:c r="D18" s="28" t="str">
        <x:v>LISTAS APROBADAS</x:v>
      </x:c>
      <x:c r="E18" s="28" t="str">
        <x:v>LISTAS APROBADAS</x:v>
      </x:c>
      <x:c r="F18" s="28" t="str">
        <x:v>LISTAS APROBADAS</x:v>
      </x:c>
      <x:c r="G18" s="28" t="str">
        <x:v>LISTAS APROBADAS</x:v>
      </x:c>
      <x:c r="H18" s="29" t="str">
        <x:v>LISTAS APROBADAS</x:v>
      </x:c>
      <x:c r="I18" s="2"/>
      <x:c r="J18" s="27" t="str">
        <x:v>PESOS DE EVALUACIÓN</x:v>
      </x:c>
      <x:c r="K18" s="28" t="str">
        <x:v>PESOS DE EVALUACIÓN</x:v>
      </x:c>
      <x:c r="L18" s="28" t="str">
        <x:v>PESOS DE EVALUACIÓN</x:v>
      </x:c>
      <x:c r="M18" s="28" t="str">
        <x:v>PESOS DE EVALUACIÓN</x:v>
      </x:c>
      <x:c r="N18" s="28" t="str">
        <x:v>PESOS DE EVALUACIÓN</x:v>
      </x:c>
      <x:c r="O18" s="29" t="str">
        <x:v>PESOS DE EVALUACIÓN</x:v>
      </x:c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>
      <x:c r="A19" s="49" t="str">
        <x:v>Etapa</x:v>
      </x:c>
      <x:c r="B19" s="50"/>
      <x:c r="C19" s="50" t="str">
        <x:v>Fuente</x:v>
      </x:c>
      <x:c r="D19" s="50"/>
      <x:c r="E19" s="50" t="str">
        <x:v>Tipo</x:v>
      </x:c>
      <x:c r="F19" s="50"/>
      <x:c r="G19" s="50" t="str">
        <x:v>Estado</x:v>
      </x:c>
      <x:c r="H19" s="51"/>
      <x:c r="I19" s="2"/>
      <x:c r="J19" s="49" t="str">
        <x:v>Criterio</x:v>
      </x:c>
      <x:c r="K19" s="51" t="str">
        <x:v>Peso</x:v>
      </x:c>
      <x:c r="L19" s="2"/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35" t="str">
        <x:v>Solicitud</x:v>
      </x:c>
      <x:c r="B20" s="35"/>
      <x:c r="C20" s="35" t="str">
        <x:v>Recomendación</x:v>
      </x:c>
      <x:c r="D20" s="35"/>
      <x:c r="E20" s="35" t="str">
        <x:v>Entrevista telefónica</x:v>
      </x:c>
      <x:c r="F20" s="35"/>
      <x:c r="G20" s="35" t="str">
        <x:v>Borrador</x:v>
      </x:c>
      <x:c r="H20" s="35"/>
      <x:c r="I20" s="2"/>
      <x:c r="J20" s="35" t="str">
        <x:v>Adecuación al puesto</x:v>
      </x:c>
      <x:c r="K20" s="54" t="n">
        <x:v>0.25</x:v>
      </x:c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35" t="str">
        <x:v>Preselección</x:v>
      </x:c>
      <x:c r="B21" s="35"/>
      <x:c r="C21" s="35" t="str">
        <x:v>LinkedIn</x:v>
      </x:c>
      <x:c r="D21" s="35"/>
      <x:c r="E21" s="35" t="str">
        <x:v>Responsable de contratación</x:v>
      </x:c>
      <x:c r="F21" s="35"/>
      <x:c r="G21" s="35" t="str">
        <x:v>Pendiente de aprobación</x:v>
      </x:c>
      <x:c r="H21" s="35"/>
      <x:c r="I21" s="2"/>
      <x:c r="J21" s="35" t="str">
        <x:v>Experiencia relevante</x:v>
      </x:c>
      <x:c r="K21" s="54" t="n">
        <x:v>0.25</x:v>
      </x:c>
      <x:c r="L21" s="2"/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35" t="str">
        <x:v>Entrevista</x:v>
      </x:c>
      <x:c r="B22" s="35"/>
      <x:c r="C22" s="35" t="str">
        <x:v>Portal de empleo</x:v>
      </x:c>
      <x:c r="D22" s="35"/>
      <x:c r="E22" s="35" t="str">
        <x:v>Entrevista de habilidades</x:v>
      </x:c>
      <x:c r="F22" s="35"/>
      <x:c r="G22" s="35" t="str">
        <x:v>Enviada</x:v>
      </x:c>
      <x:c r="H22" s="35"/>
      <x:c r="I22" s="2"/>
      <x:c r="J22" s="35" t="str">
        <x:v>Evidencia de habilidades</x:v>
      </x:c>
      <x:c r="K22" s="54" t="n">
        <x:v>0.25</x:v>
      </x:c>
      <x:c r="L22" s="2"/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35" t="str">
        <x:v>Revisión final</x:v>
      </x:c>
      <x:c r="B23" s="35"/>
      <x:c r="C23" s="35" t="str">
        <x:v>Página de empleo</x:v>
      </x:c>
      <x:c r="D23" s="35"/>
      <x:c r="E23" s="35" t="str">
        <x:v>Panel final</x:v>
      </x:c>
      <x:c r="F23" s="35"/>
      <x:c r="G23" s="35" t="str">
        <x:v>Aceptada</x:v>
      </x:c>
      <x:c r="H23" s="35"/>
      <x:c r="I23" s="2"/>
      <x:c r="J23" s="35" t="str">
        <x:v>Comunicación</x:v>
      </x:c>
      <x:c r="K23" s="54" t="n">
        <x:v>0.15</x:v>
      </x:c>
      <x:c r="L23" s="2"/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35" t="str">
        <x:v>Oferta</x:v>
      </x:c>
      <x:c r="B24" s="35"/>
      <x:c r="C24" s="35" t="str">
        <x:v>Agencia</x:v>
      </x:c>
      <x:c r="D24" s="35"/>
      <x:c r="E24" s="35"/>
      <x:c r="F24" s="35"/>
      <x:c r="G24" s="35" t="str">
        <x:v>Rechazada</x:v>
      </x:c>
      <x:c r="H24" s="35"/>
      <x:c r="I24" s="2"/>
      <x:c r="J24" s="36" t="str">
        <x:v>Motivación</x:v>
      </x:c>
      <x:c r="K24" s="55" t="n">
        <x:v>0.1</x:v>
      </x:c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35" t="str">
        <x:v>Contratado</x:v>
      </x:c>
      <x:c r="B25" s="35"/>
      <x:c r="C25" s="35"/>
      <x:c r="D25" s="35"/>
      <x:c r="E25" s="35"/>
      <x:c r="F25" s="35"/>
      <x:c r="G25" s="35" t="str">
        <x:v>Retirada</x:v>
      </x:c>
      <x:c r="H25" s="35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35" t="str">
        <x:v>Rechazado</x:v>
      </x:c>
      <x:c r="B26" s="35"/>
      <x:c r="C26" s="35"/>
      <x:c r="D26" s="35"/>
      <x:c r="E26" s="35"/>
      <x:c r="F26" s="35"/>
      <x:c r="G26" s="35"/>
      <x:c r="H26" s="35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36" t="str">
        <x:v>Retirado</x:v>
      </x:c>
      <x:c r="B27" s="36"/>
      <x:c r="C27" s="36"/>
      <x:c r="D27" s="36"/>
      <x:c r="E27" s="36"/>
      <x:c r="F27" s="36"/>
      <x:c r="G27" s="36"/>
      <x:c r="H27" s="36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84" t="str">
        <x:v>Use criterios coherentes y relacionados con el puesto y proteja la información de candidatos. Confirme las normas locales de empleo, privacidad y conservación. Los datos son ficticios.</x:v>
      </x:c>
      <x:c r="B30" s="85" t="str">
        <x:v>Use criterios coherentes y relacionados con el puesto y proteja la información de candidatos. Confirme las normas locales de empleo, privacidad y conservación. Los datos son ficticios.</x:v>
      </x:c>
      <x:c r="C30" s="85" t="str">
        <x:v>Use criterios coherentes y relacionados con el puesto y proteja la información de candidatos. Confirme las normas locales de empleo, privacidad y conservación. Los datos son ficticios.</x:v>
      </x:c>
      <x:c r="D30" s="85" t="str">
        <x:v>Use criterios coherentes y relacionados con el puesto y proteja la información de candidatos. Confirme las normas locales de empleo, privacidad y conservación. Los datos son ficticios.</x:v>
      </x:c>
      <x:c r="E30" s="85" t="str">
        <x:v>Use criterios coherentes y relacionados con el puesto y proteja la información de candidatos. Confirme las normas locales de empleo, privacidad y conservación. Los datos son ficticios.</x:v>
      </x:c>
      <x:c r="F30" s="85" t="str">
        <x:v>Use criterios coherentes y relacionados con el puesto y proteja la información de candidatos. Confirme las normas locales de empleo, privacidad y conservación. Los datos son ficticios.</x:v>
      </x:c>
      <x:c r="G30" s="85" t="str">
        <x:v>Use criterios coherentes y relacionados con el puesto y proteja la información de candidatos. Confirme las normas locales de empleo, privacidad y conservación. Los datos son ficticios.</x:v>
      </x:c>
      <x:c r="H30" s="85" t="str">
        <x:v>Use criterios coherentes y relacionados con el puesto y proteja la información de candidatos. Confirme las normas locales de empleo, privacidad y conservación. Los datos son ficticios.</x:v>
      </x:c>
      <x:c r="I30" s="85" t="str">
        <x:v>Use criterios coherentes y relacionados con el puesto y proteja la información de candidatos. Confirme las normas locales de empleo, privacidad y conservación. Los datos son ficticios.</x:v>
      </x:c>
      <x:c r="J30" s="85" t="str">
        <x:v>Use criterios coherentes y relacionados con el puesto y proteja la información de candidatos. Confirme las normas locales de empleo, privacidad y conservación. Los datos son ficticios.</x:v>
      </x:c>
      <x:c r="K30" s="85" t="str">
        <x:v>Use criterios coherentes y relacionados con el puesto y proteja la información de candidatos. Confirme las normas locales de empleo, privacidad y conservación. Los datos son ficticios.</x:v>
      </x:c>
      <x:c r="L30" s="85" t="str">
        <x:v>Use criterios coherentes y relacionados con el puesto y proteja la información de candidatos. Confirme las normas locales de empleo, privacidad y conservación. Los datos son ficticios.</x:v>
      </x:c>
      <x:c r="M30" s="85" t="str">
        <x:v>Use criterios coherentes y relacionados con el puesto y proteja la información de candidatos. Confirme las normas locales de empleo, privacidad y conservación. Los datos son ficticios.</x:v>
      </x:c>
      <x:c r="N30" s="85" t="str">
        <x:v>Use criterios coherentes y relacionados con el puesto y proteja la información de candidatos. Confirme las normas locales de empleo, privacidad y conservación. Los datos son ficticios.</x:v>
      </x:c>
      <x:c r="O30" s="86" t="str">
        <x:v>Use criterios coherentes y relacionados con el puesto y proteja la información de candidatos. Confirme las normas locales de empleo, privacidad y conservación. Los datos son ficticios.</x:v>
      </x:c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87" t="str">
        <x:v>Use criterios coherentes y relacionados con el puesto y proteja la información de candidatos. Confirme las normas locales de empleo, privacidad y conservación. Los datos son ficticios.</x:v>
      </x:c>
      <x:c r="B31" s="88" t="str">
        <x:v>Use criterios coherentes y relacionados con el puesto y proteja la información de candidatos. Confirme las normas locales de empleo, privacidad y conservación. Los datos son ficticios.</x:v>
      </x:c>
      <x:c r="C31" s="88" t="str">
        <x:v>Use criterios coherentes y relacionados con el puesto y proteja la información de candidatos. Confirme las normas locales de empleo, privacidad y conservación. Los datos son ficticios.</x:v>
      </x:c>
      <x:c r="D31" s="88" t="str">
        <x:v>Use criterios coherentes y relacionados con el puesto y proteja la información de candidatos. Confirme las normas locales de empleo, privacidad y conservación. Los datos son ficticios.</x:v>
      </x:c>
      <x:c r="E31" s="88" t="str">
        <x:v>Use criterios coherentes y relacionados con el puesto y proteja la información de candidatos. Confirme las normas locales de empleo, privacidad y conservación. Los datos son ficticios.</x:v>
      </x:c>
      <x:c r="F31" s="88" t="str">
        <x:v>Use criterios coherentes y relacionados con el puesto y proteja la información de candidatos. Confirme las normas locales de empleo, privacidad y conservación. Los datos son ficticios.</x:v>
      </x:c>
      <x:c r="G31" s="88" t="str">
        <x:v>Use criterios coherentes y relacionados con el puesto y proteja la información de candidatos. Confirme las normas locales de empleo, privacidad y conservación. Los datos son ficticios.</x:v>
      </x:c>
      <x:c r="H31" s="88" t="str">
        <x:v>Use criterios coherentes y relacionados con el puesto y proteja la información de candidatos. Confirme las normas locales de empleo, privacidad y conservación. Los datos son ficticios.</x:v>
      </x:c>
      <x:c r="I31" s="88" t="str">
        <x:v>Use criterios coherentes y relacionados con el puesto y proteja la información de candidatos. Confirme las normas locales de empleo, privacidad y conservación. Los datos son ficticios.</x:v>
      </x:c>
      <x:c r="J31" s="88" t="str">
        <x:v>Use criterios coherentes y relacionados con el puesto y proteja la información de candidatos. Confirme las normas locales de empleo, privacidad y conservación. Los datos son ficticios.</x:v>
      </x:c>
      <x:c r="K31" s="88" t="str">
        <x:v>Use criterios coherentes y relacionados con el puesto y proteja la información de candidatos. Confirme las normas locales de empleo, privacidad y conservación. Los datos son ficticios.</x:v>
      </x:c>
      <x:c r="L31" s="88" t="str">
        <x:v>Use criterios coherentes y relacionados con el puesto y proteja la información de candidatos. Confirme las normas locales de empleo, privacidad y conservación. Los datos son ficticios.</x:v>
      </x:c>
      <x:c r="M31" s="88" t="str">
        <x:v>Use criterios coherentes y relacionados con el puesto y proteja la información de candidatos. Confirme las normas locales de empleo, privacidad y conservación. Los datos son ficticios.</x:v>
      </x:c>
      <x:c r="N31" s="88" t="str">
        <x:v>Use criterios coherentes y relacionados con el puesto y proteja la información de candidatos. Confirme las normas locales de empleo, privacidad y conservación. Los datos son ficticios.</x:v>
      </x:c>
      <x:c r="O31" s="89" t="str">
        <x:v>Use criterios coherentes y relacionados con el puesto y proteja la información de candidatos. Confirme las normas locales de empleo, privacidad y conservación. Los datos son ficticios.</x:v>
      </x:c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87" t="str">
        <x:v>Use criterios coherentes y relacionados con el puesto y proteja la información de candidatos. Confirme las normas locales de empleo, privacidad y conservación. Los datos son ficticios.</x:v>
      </x:c>
      <x:c r="B32" s="88" t="str">
        <x:v>Use criterios coherentes y relacionados con el puesto y proteja la información de candidatos. Confirme las normas locales de empleo, privacidad y conservación. Los datos son ficticios.</x:v>
      </x:c>
      <x:c r="C32" s="88" t="str">
        <x:v>Use criterios coherentes y relacionados con el puesto y proteja la información de candidatos. Confirme las normas locales de empleo, privacidad y conservación. Los datos son ficticios.</x:v>
      </x:c>
      <x:c r="D32" s="88" t="str">
        <x:v>Use criterios coherentes y relacionados con el puesto y proteja la información de candidatos. Confirme las normas locales de empleo, privacidad y conservación. Los datos son ficticios.</x:v>
      </x:c>
      <x:c r="E32" s="88" t="str">
        <x:v>Use criterios coherentes y relacionados con el puesto y proteja la información de candidatos. Confirme las normas locales de empleo, privacidad y conservación. Los datos son ficticios.</x:v>
      </x:c>
      <x:c r="F32" s="88" t="str">
        <x:v>Use criterios coherentes y relacionados con el puesto y proteja la información de candidatos. Confirme las normas locales de empleo, privacidad y conservación. Los datos son ficticios.</x:v>
      </x:c>
      <x:c r="G32" s="88" t="str">
        <x:v>Use criterios coherentes y relacionados con el puesto y proteja la información de candidatos. Confirme las normas locales de empleo, privacidad y conservación. Los datos son ficticios.</x:v>
      </x:c>
      <x:c r="H32" s="88" t="str">
        <x:v>Use criterios coherentes y relacionados con el puesto y proteja la información de candidatos. Confirme las normas locales de empleo, privacidad y conservación. Los datos son ficticios.</x:v>
      </x:c>
      <x:c r="I32" s="88" t="str">
        <x:v>Use criterios coherentes y relacionados con el puesto y proteja la información de candidatos. Confirme las normas locales de empleo, privacidad y conservación. Los datos son ficticios.</x:v>
      </x:c>
      <x:c r="J32" s="88" t="str">
        <x:v>Use criterios coherentes y relacionados con el puesto y proteja la información de candidatos. Confirme las normas locales de empleo, privacidad y conservación. Los datos son ficticios.</x:v>
      </x:c>
      <x:c r="K32" s="88" t="str">
        <x:v>Use criterios coherentes y relacionados con el puesto y proteja la información de candidatos. Confirme las normas locales de empleo, privacidad y conservación. Los datos son ficticios.</x:v>
      </x:c>
      <x:c r="L32" s="88" t="str">
        <x:v>Use criterios coherentes y relacionados con el puesto y proteja la información de candidatos. Confirme las normas locales de empleo, privacidad y conservación. Los datos son ficticios.</x:v>
      </x:c>
      <x:c r="M32" s="88" t="str">
        <x:v>Use criterios coherentes y relacionados con el puesto y proteja la información de candidatos. Confirme las normas locales de empleo, privacidad y conservación. Los datos son ficticios.</x:v>
      </x:c>
      <x:c r="N32" s="88" t="str">
        <x:v>Use criterios coherentes y relacionados con el puesto y proteja la información de candidatos. Confirme las normas locales de empleo, privacidad y conservación. Los datos son ficticios.</x:v>
      </x:c>
      <x:c r="O32" s="89" t="str">
        <x:v>Use criterios coherentes y relacionados con el puesto y proteja la información de candidatos. Confirme las normas locales de empleo, privacidad y conservación. Los datos son ficticios.</x:v>
      </x:c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90" t="str">
        <x:v>Use criterios coherentes y relacionados con el puesto y proteja la información de candidatos. Confirme las normas locales de empleo, privacidad y conservación. Los datos son ficticios.</x:v>
      </x:c>
      <x:c r="B33" s="91" t="str">
        <x:v>Use criterios coherentes y relacionados con el puesto y proteja la información de candidatos. Confirme las normas locales de empleo, privacidad y conservación. Los datos son ficticios.</x:v>
      </x:c>
      <x:c r="C33" s="91" t="str">
        <x:v>Use criterios coherentes y relacionados con el puesto y proteja la información de candidatos. Confirme las normas locales de empleo, privacidad y conservación. Los datos son ficticios.</x:v>
      </x:c>
      <x:c r="D33" s="91" t="str">
        <x:v>Use criterios coherentes y relacionados con el puesto y proteja la información de candidatos. Confirme las normas locales de empleo, privacidad y conservación. Los datos son ficticios.</x:v>
      </x:c>
      <x:c r="E33" s="91" t="str">
        <x:v>Use criterios coherentes y relacionados con el puesto y proteja la información de candidatos. Confirme las normas locales de empleo, privacidad y conservación. Los datos son ficticios.</x:v>
      </x:c>
      <x:c r="F33" s="91" t="str">
        <x:v>Use criterios coherentes y relacionados con el puesto y proteja la información de candidatos. Confirme las normas locales de empleo, privacidad y conservación. Los datos son ficticios.</x:v>
      </x:c>
      <x:c r="G33" s="91" t="str">
        <x:v>Use criterios coherentes y relacionados con el puesto y proteja la información de candidatos. Confirme las normas locales de empleo, privacidad y conservación. Los datos son ficticios.</x:v>
      </x:c>
      <x:c r="H33" s="91" t="str">
        <x:v>Use criterios coherentes y relacionados con el puesto y proteja la información de candidatos. Confirme las normas locales de empleo, privacidad y conservación. Los datos son ficticios.</x:v>
      </x:c>
      <x:c r="I33" s="91" t="str">
        <x:v>Use criterios coherentes y relacionados con el puesto y proteja la información de candidatos. Confirme las normas locales de empleo, privacidad y conservación. Los datos son ficticios.</x:v>
      </x:c>
      <x:c r="J33" s="91" t="str">
        <x:v>Use criterios coherentes y relacionados con el puesto y proteja la información de candidatos. Confirme las normas locales de empleo, privacidad y conservación. Los datos son ficticios.</x:v>
      </x:c>
      <x:c r="K33" s="91" t="str">
        <x:v>Use criterios coherentes y relacionados con el puesto y proteja la información de candidatos. Confirme las normas locales de empleo, privacidad y conservación. Los datos son ficticios.</x:v>
      </x:c>
      <x:c r="L33" s="91" t="str">
        <x:v>Use criterios coherentes y relacionados con el puesto y proteja la información de candidatos. Confirme las normas locales de empleo, privacidad y conservación. Los datos son ficticios.</x:v>
      </x:c>
      <x:c r="M33" s="91" t="str">
        <x:v>Use criterios coherentes y relacionados con el puesto y proteja la información de candidatos. Confirme las normas locales de empleo, privacidad y conservación. Los datos son ficticios.</x:v>
      </x:c>
      <x:c r="N33" s="91" t="str">
        <x:v>Use criterios coherentes y relacionados con el puesto y proteja la información de candidatos. Confirme las normas locales de empleo, privacidad y conservación. Los datos son ficticios.</x:v>
      </x:c>
      <x:c r="O33" s="92" t="str">
        <x:v>Use criterios coherentes y relacionados con el puesto y proteja la información de candidatos. Confirme las normas locales de empleo, privacidad y conservación. Los datos son ficticios.</x:v>
      </x:c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H9"/>
    <x:mergeCell ref="A10:C10"/>
    <x:mergeCell ref="D10:H10"/>
    <x:mergeCell ref="A11:C11"/>
    <x:mergeCell ref="D11:H11"/>
    <x:mergeCell ref="A12:C12"/>
    <x:mergeCell ref="D12:H12"/>
    <x:mergeCell ref="A13:C13"/>
    <x:mergeCell ref="D13:H13"/>
    <x:mergeCell ref="A14:C14"/>
    <x:mergeCell ref="D14:H14"/>
    <x:mergeCell ref="A15:C15"/>
    <x:mergeCell ref="D15:H15"/>
    <x:mergeCell ref="J9:O9"/>
    <x:mergeCell ref="J18:O18"/>
    <x:mergeCell ref="A18:H18"/>
    <x:mergeCell ref="A30:O33"/>
  </x:mergeCells>
  <x:pageMargins left="0.7" right="0.7" top="0.75" bottom="0.75" header="0.3" footer="0.3"/>
  <x:tableParts count="2">
    <x:tablePart xmlns:r="http://schemas.openxmlformats.org/officeDocument/2006/relationships" r:id="Rdc7efc761a924c3c"/>
    <x:tablePart xmlns:r="http://schemas.openxmlformats.org/officeDocument/2006/relationships" r:id="R6431813dc27e4d6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25" hidden="0" customWidth="1"/>
    <x:col min="4" max="4" width="16" hidden="0" customWidth="1"/>
    <x:col min="5" max="5" width="14" hidden="0" customWidth="1"/>
    <x:col min="6" max="6" width="16" hidden="0" customWidth="1"/>
    <x:col min="7" max="7" width="19" hidden="0" customWidth="1"/>
    <x:col min="8" max="8" width="28" hidden="0" customWidth="1"/>
    <x:col min="9" max="9" width="17" hidden="0" customWidth="1"/>
    <x:col min="10" max="10" width="17" hidden="0" customWidth="1"/>
    <x:col min="11" max="11" width="14" hidden="0" customWidth="1"/>
    <x:col min="12" max="12" width="14" hidden="0" customWidth="1"/>
    <x:col min="13" max="13" width="13" hidden="0" customWidth="1"/>
    <x:col min="14" max="14" width="15" hidden="0" customWidth="1"/>
    <x:col min="15" max="15" width="16" hidden="0" customWidth="1"/>
    <x:col min="16" max="16" width="19" hidden="0" customWidth="1"/>
    <x:col min="17" max="17" width="13" hidden="0" customWidth="1"/>
    <x:col min="18" max="18" width="2" hidden="1" customWidth="1"/>
    <x:col min="27" max="27" width="2" hidden="1" customWidth="1"/>
    <x:col min="28" max="28" width="2" hidden="1" customWidth="1"/>
    <x:col min="29" max="29" width="2" hidden="1" customWidth="1"/>
    <x:col min="30" max="30" width="2" hidden="1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Inicio</x:v>
      </x:c>
      <x:c r="B2" s="10" t="str">
        <x:v>Inicio</x:v>
      </x:c>
      <x:c r="C2" s="10" t="str">
        <x:v>Configuración</x:v>
      </x:c>
      <x:c r="D2" s="10" t="str">
        <x:v>Configuración</x:v>
      </x:c>
      <x:c r="E2" s="6" t="str">
        <x:v>Candidatos</x:v>
      </x:c>
      <x:c r="F2" s="6" t="str">
        <x:v>Candidatos</x:v>
      </x:c>
      <x:c r="G2" s="10" t="str">
        <x:v>Entrevistas</x:v>
      </x:c>
      <x:c r="H2" s="10" t="str">
        <x:v>Entrevistas</x:v>
      </x:c>
      <x:c r="I2" s="10" t="str">
        <x:v>Evaluaciones</x:v>
      </x:c>
      <x:c r="J2" s="10" t="str">
        <x:v>Evaluaciones</x:v>
      </x:c>
      <x:c r="K2" s="10" t="str">
        <x:v>Ofertas</x:v>
      </x:c>
      <x:c r="L2" s="10" t="str">
        <x:v>Ofertas</x:v>
      </x:c>
      <x:c r="M2" s="10" t="str">
        <x:v>Proceso</x:v>
      </x:c>
      <x:c r="N2" s="10" t="str">
        <x:v>Proceso</x:v>
      </x:c>
      <x:c r="O2" s="10" t="str">
        <x:v>Panel</x:v>
      </x:c>
      <x:c r="P2" s="10" t="str">
        <x:v>Panel</x:v>
      </x:c>
      <x:c r="Q2" s="10" t="str">
        <x:v>Panel</x:v>
      </x:c>
      <x:c r="R2" s="10" t="str">
        <x:v>Auditoría</x:v>
      </x:c>
      <x:c r="S2" s="10" t="str">
        <x:v>Auditoría</x:v>
      </x:c>
      <x:c r="T2" s="10" t="str">
        <x:v>Auditoría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REGISTRO DE CANDIDATOS</x:v>
      </x:c>
      <x:c r="B4" s="11" t="str">
        <x:v>REGISTRO DE CANDIDATOS</x:v>
      </x:c>
      <x:c r="C4" s="11" t="str">
        <x:v>REGISTRO DE CANDIDATOS</x:v>
      </x:c>
      <x:c r="D4" s="11" t="str">
        <x:v>REGISTRO DE CANDIDATOS</x:v>
      </x:c>
      <x:c r="E4" s="11" t="str">
        <x:v>REGISTRO DE CANDIDATOS</x:v>
      </x:c>
      <x:c r="F4" s="11" t="str">
        <x:v>REGISTRO DE CANDIDATOS</x:v>
      </x:c>
      <x:c r="G4" s="11" t="str">
        <x:v>REGISTRO DE CANDIDATOS</x:v>
      </x:c>
      <x:c r="H4" s="11" t="str">
        <x:v>REGISTRO DE CANDIDATOS</x:v>
      </x:c>
      <x:c r="I4" s="11" t="str">
        <x:v>REGISTRO DE CANDIDATOS</x:v>
      </x:c>
      <x:c r="J4" s="11" t="str">
        <x:v>REGISTRO DE CANDIDATOS</x:v>
      </x:c>
      <x:c r="K4" s="11" t="str">
        <x:v>REGISTRO DE CANDIDATOS</x:v>
      </x:c>
      <x:c r="L4" s="11" t="str">
        <x:v>REGISTRO DE CANDIDATOS</x:v>
      </x:c>
      <x:c r="M4" s="11" t="str">
        <x:v>REGISTRO DE CANDIDATOS</x:v>
      </x:c>
      <x:c r="N4" s="11" t="str">
        <x:v>REGISTRO DE CANDIDATOS</x:v>
      </x:c>
      <x:c r="O4" s="11" t="str">
        <x:v>REGISTRO DE CANDIDATOS</x:v>
      </x:c>
      <x:c r="P4" s="11" t="str">
        <x:v>REGISTRO DE CANDIDATOS</x:v>
      </x:c>
      <x:c r="Q4" s="11" t="str">
        <x:v>REGISTRO DE CANDIDATOS</x:v>
      </x:c>
      <x:c r="R4" s="11" t="str">
        <x:v>REGISTRO DE CANDIDATOS</x:v>
      </x:c>
      <x:c r="S4" s="11" t="str">
        <x:v>REGISTRO DE CANDIDATOS</x:v>
      </x:c>
      <x:c r="T4" s="11" t="str">
        <x:v>REGISTRO DE CANDIDATOS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Registro de Candidatos</x:v>
      </x:c>
      <x:c r="B6" s="16" t="str">
        <x:v>Registro de Candidatos</x:v>
      </x:c>
      <x:c r="C6" s="16" t="str">
        <x:v>Registro de Candidatos</x:v>
      </x:c>
      <x:c r="D6" s="16" t="str">
        <x:v>Registro de Candidatos</x:v>
      </x:c>
      <x:c r="E6" s="16" t="str">
        <x:v>Registro de Candidatos</x:v>
      </x:c>
      <x:c r="F6" s="16" t="str">
        <x:v>Registro de Candidatos</x:v>
      </x:c>
      <x:c r="G6" s="16" t="str">
        <x:v>Registro de Candidatos</x:v>
      </x:c>
      <x:c r="H6" s="16" t="str">
        <x:v>Registro de Candidatos</x:v>
      </x:c>
      <x:c r="I6" s="16" t="str">
        <x:v>Registro de Candidatos</x:v>
      </x:c>
      <x:c r="J6" s="16" t="str">
        <x:v>Registro de Candidatos</x:v>
      </x:c>
      <x:c r="K6" s="16" t="str">
        <x:v>Registro de Candidatos</x:v>
      </x:c>
      <x:c r="L6" s="16" t="str">
        <x:v>Registro de Candidatos</x:v>
      </x:c>
      <x:c r="M6" s="16" t="str">
        <x:v>Registro de Candidatos</x:v>
      </x:c>
      <x:c r="N6" s="16" t="str">
        <x:v>Registro de Candidatos</x:v>
      </x:c>
      <x:c r="O6" s="16" t="str">
        <x:v>Registro de Candidatos</x:v>
      </x:c>
      <x:c r="P6" s="16" t="str">
        <x:v>Registro de Candidatos</x:v>
      </x:c>
      <x:c r="Q6" s="16" t="str">
        <x:v>Registro de Candidatos</x:v>
      </x:c>
      <x:c r="R6" s="16" t="str">
        <x:v>Registro de Candidatos</x:v>
      </x:c>
      <x:c r="S6" s="16" t="str">
        <x:v>Registro de Candidatos</x:v>
      </x:c>
      <x:c r="T6" s="16" t="str">
        <x:v>Registro de Candidatos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Siga cada candidatura desde la solicitud hasta la contratación con controles de acción.</x:v>
      </x:c>
      <x:c r="B7" s="18" t="str">
        <x:v>Siga cada candidatura desde la solicitud hasta la contratación con controles de acción.</x:v>
      </x:c>
      <x:c r="C7" s="18" t="str">
        <x:v>Siga cada candidatura desde la solicitud hasta la contratación con controles de acción.</x:v>
      </x:c>
      <x:c r="D7" s="18" t="str">
        <x:v>Siga cada candidatura desde la solicitud hasta la contratación con controles de acción.</x:v>
      </x:c>
      <x:c r="E7" s="18" t="str">
        <x:v>Siga cada candidatura desde la solicitud hasta la contratación con controles de acción.</x:v>
      </x:c>
      <x:c r="F7" s="18" t="str">
        <x:v>Siga cada candidatura desde la solicitud hasta la contratación con controles de acción.</x:v>
      </x:c>
      <x:c r="G7" s="18" t="str">
        <x:v>Siga cada candidatura desde la solicitud hasta la contratación con controles de acción.</x:v>
      </x:c>
      <x:c r="H7" s="18" t="str">
        <x:v>Siga cada candidatura desde la solicitud hasta la contratación con controles de acción.</x:v>
      </x:c>
      <x:c r="I7" s="18" t="str">
        <x:v>Siga cada candidatura desde la solicitud hasta la contratación con controles de acción.</x:v>
      </x:c>
      <x:c r="J7" s="18" t="str">
        <x:v>Siga cada candidatura desde la solicitud hasta la contratación con controles de acción.</x:v>
      </x:c>
      <x:c r="K7" s="18" t="str">
        <x:v>Siga cada candidatura desde la solicitud hasta la contratación con controles de acción.</x:v>
      </x:c>
      <x:c r="L7" s="18" t="str">
        <x:v>Siga cada candidatura desde la solicitud hasta la contratación con controles de acción.</x:v>
      </x:c>
      <x:c r="M7" s="18" t="str">
        <x:v>Siga cada candidatura desde la solicitud hasta la contratación con controles de acción.</x:v>
      </x:c>
      <x:c r="N7" s="18" t="str">
        <x:v>Siga cada candidatura desde la solicitud hasta la contratación con controles de acción.</x:v>
      </x:c>
      <x:c r="O7" s="18" t="str">
        <x:v>Siga cada candidatura desde la solicitud hasta la contratación con controles de acción.</x:v>
      </x:c>
      <x:c r="P7" s="18" t="str">
        <x:v>Siga cada candidatura desde la solicitud hasta la contratación con controles de acción.</x:v>
      </x:c>
      <x:c r="Q7" s="18" t="str">
        <x:v>Siga cada candidatura desde la solicitud hasta la contratación con controles de acción.</x:v>
      </x:c>
      <x:c r="R7" s="18" t="str">
        <x:v>Siga cada candidatura desde la solicitud hasta la contratación con controles de acción.</x:v>
      </x:c>
      <x:c r="S7" s="18" t="str">
        <x:v>Siga cada candidatura desde la solicitud hasta la contratación con controles de acción.</x:v>
      </x:c>
      <x:c r="T7" s="18" t="str">
        <x:v>Siga cada candidatura desde la solicitud hasta la contratación con controles de acción.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ID candidato</x:v>
      </x:c>
      <x:c r="B10" s="50" t="str">
        <x:v>Nombre</x:v>
      </x:c>
      <x:c r="C10" s="50" t="str">
        <x:v>Puesto</x:v>
      </x:c>
      <x:c r="D10" s="50" t="str">
        <x:v>Fuente</x:v>
      </x:c>
      <x:c r="E10" s="50" t="str">
        <x:v>Fecha solicitud</x:v>
      </x:c>
      <x:c r="F10" s="50" t="str">
        <x:v>Etapa</x:v>
      </x:c>
      <x:c r="G10" s="50" t="str">
        <x:v>Responsable</x:v>
      </x:c>
      <x:c r="H10" s="50" t="str">
        <x:v>Correo</x:v>
      </x:c>
      <x:c r="I10" s="50" t="str">
        <x:v>Teléfono</x:v>
      </x:c>
      <x:c r="J10" s="50" t="str">
        <x:v>Expectativa salarial</x:v>
      </x:c>
      <x:c r="K10" s="50" t="str">
        <x:v>Última actividad</x:v>
      </x:c>
      <x:c r="L10" s="50" t="str">
        <x:v>Próxima acción</x:v>
      </x:c>
      <x:c r="M10" s="50" t="str">
        <x:v>Días en proceso</x:v>
      </x:c>
      <x:c r="N10" s="50" t="str">
        <x:v>Puntuación ponderada</x:v>
      </x:c>
      <x:c r="O10" s="50" t="str">
        <x:v>Estado entrevista</x:v>
      </x:c>
      <x:c r="P10" s="50" t="str">
        <x:v>Estado acción</x:v>
      </x:c>
      <x:c r="Q10" s="50" t="str">
        <x:v>Control de datos</x:v>
      </x:c>
      <x:c r="R10" s="51" t="str">
        <x:v>Prioridad</x:v>
      </x:c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35" t="str">
        <x:v>C-001</x:v>
      </x:c>
      <x:c r="B11" s="35" t="str">
        <x:v>Maya Hassan</x:v>
      </x:c>
      <x:c r="C11" s="35" t="str">
        <x:v>Coordinador de Operaciones</x:v>
      </x:c>
      <x:c r="D11" s="35" t="str">
        <x:v>Recomendación</x:v>
      </x:c>
      <x:c r="E11" s="37" t="d">
        <x:v>2026-10-01T00:00:00.000Z</x:v>
      </x:c>
      <x:c r="F11" s="35" t="str">
        <x:v>Entrevista</x:v>
      </x:c>
      <x:c r="G11" s="35" t="str">
        <x:v>Aisha Khan</x:v>
      </x:c>
      <x:c r="H11" s="35" t="str">
        <x:v>maya.hassan@example.com</x:v>
      </x:c>
      <x:c r="I11" s="35" t="str">
        <x:v>+971 50 000 1001</x:v>
      </x:c>
      <x:c r="J11" s="38" t="n">
        <x:v>49500</x:v>
      </x:c>
      <x:c r="K11" s="37" t="d">
        <x:v>2026-10-20T00:00:00.000Z</x:v>
      </x:c>
      <x:c r="L11" s="37" t="d">
        <x:v>2026-10-29T00:00:00.000Z</x:v>
      </x:c>
      <x:c r="M11" s="97" t="n">
        <x:f>IF(A11="","",MAX(0,'CONFIGURACIÓN'!$D$11-E11))</x:f>
        <x:v>27</x:v>
      </x:c>
      <x:c r="N11" s="99" t="n">
        <x:f>IF(A11="","",IFERROR(INDEX('EVALUACIONES'!$I$11:$I$60,MATCH(A11,'EVALUACIONES'!$A$11:$A$60,0)),""))</x:f>
        <x:v>82.8</x:v>
      </x:c>
      <x:c r="O11" s="95" t="str">
        <x:f>IF(A11="","",IF(COUNTIFS('ENTREVISTAS'!$B$11:$B$90,A11,'ENTREVISTAS'!$H$11:$H$90,"Programada")&gt;0,"Programada",IF(COUNTIFS('ENTREVISTAS'!$B$11:$B$90,A11,'ENTREVISTAS'!$H$11:$H$90,"Completada")&gt;0,"Completada","Ninguna")))</x:f>
        <x:v>Programada</x:v>
      </x:c>
      <x:c r="P11" s="95" t="str">
        <x:f>IF(A11="","",IF(OR(F11="Contratado",F11="Rechazado",F11="Retirado"),"Cerrado",IF(L11="","Falta próxima acción",IF(L11&lt;'CONFIGURACIÓN'!$D$11,"Vencida",IF(L11&lt;='CONFIGURACIÓN'!$D$11+'CONFIGURACIÓN'!$D$13,"Próxima","En plazo")))))</x:f>
        <x:v>Próxima</x:v>
      </x:c>
      <x:c r="Q11" s="95" t="str">
        <x:f>IF(A11="","",IF(OR(B11="",C11="",E11="",F11="",G11="",H11="",ISERROR(SEARCH("@",H11)),COUNTIF($A$11:$A$60,A11)&gt;1),"ERROR","CORRECTO"))</x:f>
        <x:v>CORRECTO</x:v>
      </x:c>
      <x:c r="R11" s="101" t="n">
        <x:f>IF(A11="",9999,IF(Q11="ERROR",ROW()-10,IF(P11="Vencida",100+ROW()-10,IF(P11="Falta próxima acción",200+ROW()-10,IF(P11="Próxima",300+ROW()-10,IF(O11="Programada",400+ROW()-10,9999))))))</x:f>
        <x:v>301</x:v>
      </x:c>
      <x:c r="S11" s="2"/>
      <x:c r="T11" s="2"/>
      <x:c r="U11" s="1"/>
      <x:c r="V11" s="1"/>
      <x:c r="W11" s="1"/>
      <x:c r="X11" s="1"/>
      <x:c r="Y11" s="1"/>
      <x:c r="Z11" s="1"/>
      <x:c r="AA11" s="1" t="str">
        <x:v>Coordinador de Operaciones</x:v>
      </x:c>
      <x:c r="AB11" s="1" t="str">
        <x:v>Recomendación</x:v>
      </x:c>
      <x:c r="AC11" s="1" t="str">
        <x:v>Solicitud</x:v>
      </x:c>
      <x:c r="AD11" s="1" t="str">
        <x:v>Aisha Khan</x:v>
      </x:c>
    </x:row>
    <x:row r="12">
      <x:c r="A12" s="35" t="str">
        <x:v>C-002</x:v>
      </x:c>
      <x:c r="B12" s="35" t="str">
        <x:v>Daniel Ruiz</x:v>
      </x:c>
      <x:c r="C12" s="35" t="str">
        <x:v>Ejecutivo de Ventas</x:v>
      </x:c>
      <x:c r="D12" s="35" t="str">
        <x:v>LinkedIn</x:v>
      </x:c>
      <x:c r="E12" s="37" t="d">
        <x:v>2026-10-05T00:00:00.000Z</x:v>
      </x:c>
      <x:c r="F12" s="35" t="str">
        <x:v>Preselección</x:v>
      </x:c>
      <x:c r="G12" s="35" t="str">
        <x:v>Omar Saleh</x:v>
      </x:c>
      <x:c r="H12" s="35" t="str">
        <x:v>daniel.ruiz@example.com</x:v>
      </x:c>
      <x:c r="I12" s="35" t="str">
        <x:v>+34 600 000 102</x:v>
      </x:c>
      <x:c r="J12" s="38" t="n">
        <x:v>44000</x:v>
      </x:c>
      <x:c r="K12" s="37" t="d">
        <x:v>2026-10-24T00:00:00.000Z</x:v>
      </x:c>
      <x:c r="L12" s="37" t="d">
        <x:v>2026-10-28T00:00:00.000Z</x:v>
      </x:c>
      <x:c r="M12" s="97" t="n">
        <x:f>IF(A12="","",MAX(0,'CONFIGURACIÓN'!$D$11-E12))</x:f>
        <x:v>23</x:v>
      </x:c>
      <x:c r="N12" s="99" t="n">
        <x:f>IF(A12="","",IFERROR(INDEX('EVALUACIONES'!$I$11:$I$60,MATCH(A12,'EVALUACIONES'!$A$11:$A$60,0)),""))</x:f>
        <x:v>73.8</x:v>
      </x:c>
      <x:c r="O12" s="95" t="str">
        <x:f>IF(A12="","",IF(COUNTIFS('ENTREVISTAS'!$B$11:$B$90,A12,'ENTREVISTAS'!$H$11:$H$90,"Programada")&gt;0,"Programada",IF(COUNTIFS('ENTREVISTAS'!$B$11:$B$90,A12,'ENTREVISTAS'!$H$11:$H$90,"Completada")&gt;0,"Completada","Ninguna")))</x:f>
        <x:v>Completada</x:v>
      </x:c>
      <x:c r="P12" s="95" t="str">
        <x:f>IF(A12="","",IF(OR(F12="Contratado",F12="Rechazado",F12="Retirado"),"Cerrado",IF(L12="","Falta próxima acción",IF(L12&lt;'CONFIGURACIÓN'!$D$11,"Vencida",IF(L12&lt;='CONFIGURACIÓN'!$D$11+'CONFIGURACIÓN'!$D$13,"Próxima","En plazo")))))</x:f>
        <x:v>Próxima</x:v>
      </x:c>
      <x:c r="Q12" s="95" t="str">
        <x:f>IF(A12="","",IF(OR(B12="",C12="",E12="",F12="",G12="",H12="",ISERROR(SEARCH("@",H12)),COUNTIF($A$11:$A$60,A12)&gt;1),"ERROR","CORRECTO"))</x:f>
        <x:v>CORRECTO</x:v>
      </x:c>
      <x:c r="R12" s="101" t="n">
        <x:f>IF(A12="",9999,IF(Q12="ERROR",ROW()-10,IF(P12="Vencida",100+ROW()-10,IF(P12="Falta próxima acción",200+ROW()-10,IF(P12="Próxima",300+ROW()-10,IF(O12="Programada",400+ROW()-10,9999))))))</x:f>
        <x:v>302</x:v>
      </x:c>
      <x:c r="S12" s="2"/>
      <x:c r="T12" s="2"/>
      <x:c r="U12" s="1"/>
      <x:c r="V12" s="1"/>
      <x:c r="W12" s="1"/>
      <x:c r="X12" s="1"/>
      <x:c r="Y12" s="1"/>
      <x:c r="Z12" s="1"/>
      <x:c r="AA12" s="1" t="str">
        <x:v>Ejecutivo de Ventas</x:v>
      </x:c>
      <x:c r="AB12" s="1" t="str">
        <x:v>LinkedIn</x:v>
      </x:c>
      <x:c r="AC12" s="1" t="str">
        <x:v>Preselección</x:v>
      </x:c>
      <x:c r="AD12" s="1" t="str">
        <x:v>Omar Saleh</x:v>
      </x:c>
    </x:row>
    <x:row r="13">
      <x:c r="A13" s="35" t="str">
        <x:v>C-003</x:v>
      </x:c>
      <x:c r="B13" s="35" t="str">
        <x:v>Sofia Kim</x:v>
      </x:c>
      <x:c r="C13" s="35" t="str">
        <x:v>Analista Financiero</x:v>
      </x:c>
      <x:c r="D13" s="35" t="str">
        <x:v>Portal de empleo</x:v>
      </x:c>
      <x:c r="E13" s="37" t="d">
        <x:v>2026-09-20T00:00:00.000Z</x:v>
      </x:c>
      <x:c r="F13" s="35" t="str">
        <x:v>Revisión final</x:v>
      </x:c>
      <x:c r="G13" s="35" t="str">
        <x:v>Leila Morgan</x:v>
      </x:c>
      <x:c r="H13" s="35" t="str">
        <x:v>sofia.kim@example.com</x:v>
      </x:c>
      <x:c r="I13" s="35" t="str">
        <x:v>+1 555 0103</x:v>
      </x:c>
      <x:c r="J13" s="38" t="n">
        <x:v>60000</x:v>
      </x:c>
      <x:c r="K13" s="37" t="d">
        <x:v>2026-10-25T00:00:00.000Z</x:v>
      </x:c>
      <x:c r="L13" s="37" t="d">
        <x:v>2026-10-30T00:00:00.000Z</x:v>
      </x:c>
      <x:c r="M13" s="97" t="n">
        <x:f>IF(A13="","",MAX(0,'CONFIGURACIÓN'!$D$11-E13))</x:f>
        <x:v>38</x:v>
      </x:c>
      <x:c r="N13" s="99" t="n">
        <x:f>IF(A13="","",IFERROR(INDEX('EVALUACIONES'!$I$11:$I$60,MATCH(A13,'EVALUACIONES'!$A$11:$A$60,0)),""))</x:f>
        <x:v>88.95</x:v>
      </x:c>
      <x:c r="O13" s="95" t="str">
        <x:f>IF(A13="","",IF(COUNTIFS('ENTREVISTAS'!$B$11:$B$90,A13,'ENTREVISTAS'!$H$11:$H$90,"Programada")&gt;0,"Programada",IF(COUNTIFS('ENTREVISTAS'!$B$11:$B$90,A13,'ENTREVISTAS'!$H$11:$H$90,"Completada")&gt;0,"Completada","Ninguna")))</x:f>
        <x:v>Programada</x:v>
      </x:c>
      <x:c r="P13" s="95" t="str">
        <x:f>IF(A13="","",IF(OR(F13="Contratado",F13="Rechazado",F13="Retirado"),"Cerrado",IF(L13="","Falta próxima acción",IF(L13&lt;'CONFIGURACIÓN'!$D$11,"Vencida",IF(L13&lt;='CONFIGURACIÓN'!$D$11+'CONFIGURACIÓN'!$D$13,"Próxima","En plazo")))))</x:f>
        <x:v>Próxima</x:v>
      </x:c>
      <x:c r="Q13" s="95" t="str">
        <x:f>IF(A13="","",IF(OR(B13="",C13="",E13="",F13="",G13="",H13="",ISERROR(SEARCH("@",H13)),COUNTIF($A$11:$A$60,A13)&gt;1),"ERROR","CORRECTO"))</x:f>
        <x:v>CORRECTO</x:v>
      </x:c>
      <x:c r="R13" s="101" t="n">
        <x:f>IF(A13="",9999,IF(Q13="ERROR",ROW()-10,IF(P13="Vencida",100+ROW()-10,IF(P13="Falta próxima acción",200+ROW()-10,IF(P13="Próxima",300+ROW()-10,IF(O13="Programada",400+ROW()-10,9999))))))</x:f>
        <x:v>303</x:v>
      </x:c>
      <x:c r="S13" s="2"/>
      <x:c r="T13" s="2"/>
      <x:c r="U13" s="1"/>
      <x:c r="V13" s="1"/>
      <x:c r="W13" s="1"/>
      <x:c r="X13" s="1"/>
      <x:c r="Y13" s="1"/>
      <x:c r="Z13" s="1"/>
      <x:c r="AA13" s="1" t="str">
        <x:v>Analista Financiero</x:v>
      </x:c>
      <x:c r="AB13" s="1" t="str">
        <x:v>Portal de empleo</x:v>
      </x:c>
      <x:c r="AC13" s="1" t="str">
        <x:v>Entrevista</x:v>
      </x:c>
      <x:c r="AD13" s="1" t="str">
        <x:v>Leila Morgan</x:v>
      </x:c>
    </x:row>
    <x:row r="14">
      <x:c r="A14" s="35" t="str">
        <x:v>C-004</x:v>
      </x:c>
      <x:c r="B14" s="35" t="str">
        <x:v>Amir Patel</x:v>
      </x:c>
      <x:c r="C14" s="35" t="str">
        <x:v>Especialista de Marketing</x:v>
      </x:c>
      <x:c r="D14" s="35" t="str">
        <x:v>Página de empleo</x:v>
      </x:c>
      <x:c r="E14" s="37" t="d">
        <x:v>2026-10-10T00:00:00.000Z</x:v>
      </x:c>
      <x:c r="F14" s="35" t="str">
        <x:v>Oferta</x:v>
      </x:c>
      <x:c r="G14" s="35" t="str">
        <x:v>Nora Silva</x:v>
      </x:c>
      <x:c r="H14" s="35" t="str">
        <x:v>amir.patel@example.com</x:v>
      </x:c>
      <x:c r="I14" s="35" t="str">
        <x:v>+971 50 000 1004</x:v>
      </x:c>
      <x:c r="J14" s="38" t="n">
        <x:v>48000</x:v>
      </x:c>
      <x:c r="K14" s="37" t="d">
        <x:v>2026-10-27T00:00:00.000Z</x:v>
      </x:c>
      <x:c r="L14" s="37" t="d">
        <x:v>2026-11-01T00:00:00.000Z</x:v>
      </x:c>
      <x:c r="M14" s="97" t="n">
        <x:f>IF(A14="","",MAX(0,'CONFIGURACIÓN'!$D$11-E14))</x:f>
        <x:v>18</x:v>
      </x:c>
      <x:c r="N14" s="99" t="n">
        <x:f>IF(A14="","",IFERROR(INDEX('EVALUACIONES'!$I$11:$I$60,MATCH(A14,'EVALUACIONES'!$A$11:$A$60,0)),""))</x:f>
        <x:v>80.89999999999999</x:v>
      </x:c>
      <x:c r="O14" s="95" t="str">
        <x:f>IF(A14="","",IF(COUNTIFS('ENTREVISTAS'!$B$11:$B$90,A14,'ENTREVISTAS'!$H$11:$H$90,"Programada")&gt;0,"Programada",IF(COUNTIFS('ENTREVISTAS'!$B$11:$B$90,A14,'ENTREVISTAS'!$H$11:$H$90,"Completada")&gt;0,"Completada","Ninguna")))</x:f>
        <x:v>Completada</x:v>
      </x:c>
      <x:c r="P14" s="95" t="str">
        <x:f>IF(A14="","",IF(OR(F14="Contratado",F14="Rechazado",F14="Retirado"),"Cerrado",IF(L14="","Falta próxima acción",IF(L14&lt;'CONFIGURACIÓN'!$D$11,"Vencida",IF(L14&lt;='CONFIGURACIÓN'!$D$11+'CONFIGURACIÓN'!$D$13,"Próxima","En plazo")))))</x:f>
        <x:v>Próxima</x:v>
      </x:c>
      <x:c r="Q14" s="95" t="str">
        <x:f>IF(A14="","",IF(OR(B14="",C14="",E14="",F14="",G14="",H14="",ISERROR(SEARCH("@",H14)),COUNTIF($A$11:$A$60,A14)&gt;1),"ERROR","CORRECTO"))</x:f>
        <x:v>CORRECTO</x:v>
      </x:c>
      <x:c r="R14" s="101" t="n">
        <x:f>IF(A14="",9999,IF(Q14="ERROR",ROW()-10,IF(P14="Vencida",100+ROW()-10,IF(P14="Falta próxima acción",200+ROW()-10,IF(P14="Próxima",300+ROW()-10,IF(O14="Programada",400+ROW()-10,9999))))))</x:f>
        <x:v>304</x:v>
      </x:c>
      <x:c r="S14" s="2"/>
      <x:c r="T14" s="2"/>
      <x:c r="U14" s="1"/>
      <x:c r="V14" s="1"/>
      <x:c r="W14" s="1"/>
      <x:c r="X14" s="1"/>
      <x:c r="Y14" s="1"/>
      <x:c r="Z14" s="1"/>
      <x:c r="AA14" s="1" t="str">
        <x:v>Especialista de Marketing</x:v>
      </x:c>
      <x:c r="AB14" s="1" t="str">
        <x:v>Página de empleo</x:v>
      </x:c>
      <x:c r="AC14" s="1" t="str">
        <x:v>Revisión final</x:v>
      </x:c>
      <x:c r="AD14" s="1" t="str">
        <x:v>Nora Silva</x:v>
      </x:c>
    </x:row>
    <x:row r="15">
      <x:c r="A15" s="35" t="str">
        <x:v>C-005</x:v>
      </x:c>
      <x:c r="B15" s="35" t="str">
        <x:v>Elena García</x:v>
      </x:c>
      <x:c r="C15" s="35" t="str">
        <x:v>Responsable de Éxito del Cliente</x:v>
      </x:c>
      <x:c r="D15" s="35" t="str">
        <x:v>Recomendación</x:v>
      </x:c>
      <x:c r="E15" s="37" t="d">
        <x:v>2026-09-15T00:00:00.000Z</x:v>
      </x:c>
      <x:c r="F15" s="35" t="str">
        <x:v>Contratado</x:v>
      </x:c>
      <x:c r="G15" s="35" t="str">
        <x:v>Nora Silva</x:v>
      </x:c>
      <x:c r="H15" s="35" t="str">
        <x:v>elena.garcia@example.com</x:v>
      </x:c>
      <x:c r="I15" s="35" t="str">
        <x:v>+34 600 000 105</x:v>
      </x:c>
      <x:c r="J15" s="38" t="n">
        <x:v>57000</x:v>
      </x:c>
      <x:c r="K15" s="37" t="d">
        <x:v>2026-10-24T00:00:00.000Z</x:v>
      </x:c>
      <x:c r="L15" s="37"/>
      <x:c r="M15" s="97" t="n">
        <x:f>IF(A15="","",MAX(0,'CONFIGURACIÓN'!$D$11-E15))</x:f>
        <x:v>43</x:v>
      </x:c>
      <x:c r="N15" s="99" t="n">
        <x:f>IF(A15="","",IFERROR(INDEX('EVALUACIONES'!$I$11:$I$60,MATCH(A15,'EVALUACIONES'!$A$11:$A$60,0)),""))</x:f>
        <x:v>88.89999999999999</x:v>
      </x:c>
      <x:c r="O15" s="95" t="str">
        <x:f>IF(A15="","",IF(COUNTIFS('ENTREVISTAS'!$B$11:$B$90,A15,'ENTREVISTAS'!$H$11:$H$90,"Programada")&gt;0,"Programada",IF(COUNTIFS('ENTREVISTAS'!$B$11:$B$90,A15,'ENTREVISTAS'!$H$11:$H$90,"Completada")&gt;0,"Completada","Ninguna")))</x:f>
        <x:v>Ninguna</x:v>
      </x:c>
      <x:c r="P15" s="95" t="str">
        <x:f>IF(A15="","",IF(OR(F15="Contratado",F15="Rechazado",F15="Retirado"),"Cerrado",IF(L15="","Falta próxima acción",IF(L15&lt;'CONFIGURACIÓN'!$D$11,"Vencida",IF(L15&lt;='CONFIGURACIÓN'!$D$11+'CONFIGURACIÓN'!$D$13,"Próxima","En plazo")))))</x:f>
        <x:v>Cerrado</x:v>
      </x:c>
      <x:c r="Q15" s="95" t="str">
        <x:f>IF(A15="","",IF(OR(B15="",C15="",E15="",F15="",G15="",H15="",ISERROR(SEARCH("@",H15)),COUNTIF($A$11:$A$60,A15)&gt;1),"ERROR","CORRECTO"))</x:f>
        <x:v>CORRECTO</x:v>
      </x:c>
      <x:c r="R15" s="101" t="n">
        <x:f>IF(A15="",9999,IF(Q15="ERROR",ROW()-10,IF(P15="Vencida",100+ROW()-10,IF(P15="Falta próxima acción",200+ROW()-10,IF(P15="Próxima",300+ROW()-10,IF(O15="Programada",400+ROW()-10,9999))))))</x:f>
        <x:v>9999</x:v>
      </x:c>
      <x:c r="S15" s="2"/>
      <x:c r="T15" s="2"/>
      <x:c r="U15" s="1"/>
      <x:c r="V15" s="1"/>
      <x:c r="W15" s="1"/>
      <x:c r="X15" s="1"/>
      <x:c r="Y15" s="1"/>
      <x:c r="Z15" s="1"/>
      <x:c r="AA15" s="1" t="str">
        <x:v>Responsable de Éxito del Cliente</x:v>
      </x:c>
      <x:c r="AB15" s="1" t="str">
        <x:v>Agencia</x:v>
      </x:c>
      <x:c r="AC15" s="1" t="str">
        <x:v>Oferta</x:v>
      </x:c>
      <x:c r="AD15" s="1"/>
    </x:row>
    <x:row r="16">
      <x:c r="A16" s="35" t="str">
        <x:v>C-006</x:v>
      </x:c>
      <x:c r="B16" s="35" t="str">
        <x:v>Lucas Martin</x:v>
      </x:c>
      <x:c r="C16" s="35" t="str">
        <x:v>Coordinador de Operaciones</x:v>
      </x:c>
      <x:c r="D16" s="35" t="str">
        <x:v>Agencia</x:v>
      </x:c>
      <x:c r="E16" s="37" t="d">
        <x:v>2026-09-28T00:00:00.000Z</x:v>
      </x:c>
      <x:c r="F16" s="35" t="str">
        <x:v>Rechazado</x:v>
      </x:c>
      <x:c r="G16" s="35" t="str">
        <x:v>Aisha Khan</x:v>
      </x:c>
      <x:c r="H16" s="35" t="str">
        <x:v>lucas.martin@example.com</x:v>
      </x:c>
      <x:c r="I16" s="35" t="str">
        <x:v>+1 555 0106</x:v>
      </x:c>
      <x:c r="J16" s="38" t="n">
        <x:v>47000</x:v>
      </x:c>
      <x:c r="K16" s="37" t="d">
        <x:v>2026-10-18T00:00:00.000Z</x:v>
      </x:c>
      <x:c r="L16" s="37"/>
      <x:c r="M16" s="97" t="n">
        <x:f>IF(A16="","",MAX(0,'CONFIGURACIÓN'!$D$11-E16))</x:f>
        <x:v>30</x:v>
      </x:c>
      <x:c r="N16" s="99" t="str">
        <x:f>IF(A16="","",IFERROR(INDEX('EVALUACIONES'!$I$11:$I$60,MATCH(A16,'EVALUACIONES'!$A$11:$A$60,0)),""))</x:f>
      </x:c>
      <x:c r="O16" s="95" t="str">
        <x:f>IF(A16="","",IF(COUNTIFS('ENTREVISTAS'!$B$11:$B$90,A16,'ENTREVISTAS'!$H$11:$H$90,"Programada")&gt;0,"Programada",IF(COUNTIFS('ENTREVISTAS'!$B$11:$B$90,A16,'ENTREVISTAS'!$H$11:$H$90,"Completada")&gt;0,"Completada","Ninguna")))</x:f>
        <x:v>Ninguna</x:v>
      </x:c>
      <x:c r="P16" s="95" t="str">
        <x:f>IF(A16="","",IF(OR(F16="Contratado",F16="Rechazado",F16="Retirado"),"Cerrado",IF(L16="","Falta próxima acción",IF(L16&lt;'CONFIGURACIÓN'!$D$11,"Vencida",IF(L16&lt;='CONFIGURACIÓN'!$D$11+'CONFIGURACIÓN'!$D$13,"Próxima","En plazo")))))</x:f>
        <x:v>Cerrado</x:v>
      </x:c>
      <x:c r="Q16" s="95" t="str">
        <x:f>IF(A16="","",IF(OR(B16="",C16="",E16="",F16="",G16="",H16="",ISERROR(SEARCH("@",H16)),COUNTIF($A$11:$A$60,A16)&gt;1),"ERROR","CORRECTO"))</x:f>
        <x:v>CORRECTO</x:v>
      </x:c>
      <x:c r="R16" s="101" t="n">
        <x:f>IF(A16="",9999,IF(Q16="ERROR",ROW()-10,IF(P16="Vencida",100+ROW()-10,IF(P16="Falta próxima acción",200+ROW()-10,IF(P16="Próxima",300+ROW()-10,IF(O16="Programada",400+ROW()-10,9999))))))</x:f>
        <x:v>9999</x:v>
      </x:c>
      <x:c r="S16" s="2"/>
      <x:c r="T16" s="2"/>
      <x:c r="U16" s="1"/>
      <x:c r="V16" s="1"/>
      <x:c r="W16" s="1"/>
      <x:c r="X16" s="1"/>
      <x:c r="Y16" s="1"/>
      <x:c r="Z16" s="1"/>
      <x:c r="AA16" s="1"/>
      <x:c r="AB16" s="1"/>
      <x:c r="AC16" s="1" t="str">
        <x:v>Contratado</x:v>
      </x:c>
      <x:c r="AD16" s="1"/>
    </x:row>
    <x:row r="17">
      <x:c r="A17" s="35" t="str">
        <x:v>C-007</x:v>
      </x:c>
      <x:c r="B17" s="35" t="str">
        <x:v>Noor Al Mansoori</x:v>
      </x:c>
      <x:c r="C17" s="35" t="str">
        <x:v>Ejecutivo de Ventas</x:v>
      </x:c>
      <x:c r="D17" s="35" t="str">
        <x:v>Recomendación</x:v>
      </x:c>
      <x:c r="E17" s="37" t="d">
        <x:v>2026-10-12T00:00:00.000Z</x:v>
      </x:c>
      <x:c r="F17" s="35" t="str">
        <x:v>Entrevista</x:v>
      </x:c>
      <x:c r="G17" s="35" t="str">
        <x:v>Omar Saleh</x:v>
      </x:c>
      <x:c r="H17" s="35" t="str">
        <x:v>noor.mansoori@example.com</x:v>
      </x:c>
      <x:c r="I17" s="35" t="str">
        <x:v>+971 50 000 1007</x:v>
      </x:c>
      <x:c r="J17" s="38" t="n">
        <x:v>45500</x:v>
      </x:c>
      <x:c r="K17" s="37" t="d">
        <x:v>2026-10-26T00:00:00.000Z</x:v>
      </x:c>
      <x:c r="L17" s="37" t="d">
        <x:v>2026-10-27T00:00:00.000Z</x:v>
      </x:c>
      <x:c r="M17" s="97" t="n">
        <x:f>IF(A17="","",MAX(0,'CONFIGURACIÓN'!$D$11-E17))</x:f>
        <x:v>16</x:v>
      </x:c>
      <x:c r="N17" s="99" t="n">
        <x:f>IF(A17="","",IFERROR(INDEX('EVALUACIONES'!$I$11:$I$60,MATCH(A17,'EVALUACIONES'!$A$11:$A$60,0)),""))</x:f>
        <x:v>78.9</x:v>
      </x:c>
      <x:c r="O17" s="95" t="str">
        <x:f>IF(A17="","",IF(COUNTIFS('ENTREVISTAS'!$B$11:$B$90,A17,'ENTREVISTAS'!$H$11:$H$90,"Programada")&gt;0,"Programada",IF(COUNTIFS('ENTREVISTAS'!$B$11:$B$90,A17,'ENTREVISTAS'!$H$11:$H$90,"Completada")&gt;0,"Completada","Ninguna")))</x:f>
        <x:v>Completada</x:v>
      </x:c>
      <x:c r="P17" s="95" t="str">
        <x:f>IF(A17="","",IF(OR(F17="Contratado",F17="Rechazado",F17="Retirado"),"Cerrado",IF(L17="","Falta próxima acción",IF(L17&lt;'CONFIGURACIÓN'!$D$11,"Vencida",IF(L17&lt;='CONFIGURACIÓN'!$D$11+'CONFIGURACIÓN'!$D$13,"Próxima","En plazo")))))</x:f>
        <x:v>Vencida</x:v>
      </x:c>
      <x:c r="Q17" s="95" t="str">
        <x:f>IF(A17="","",IF(OR(B17="",C17="",E17="",F17="",G17="",H17="",ISERROR(SEARCH("@",H17)),COUNTIF($A$11:$A$60,A17)&gt;1),"ERROR","CORRECTO"))</x:f>
        <x:v>CORRECTO</x:v>
      </x:c>
      <x:c r="R17" s="101" t="n">
        <x:f>IF(A17="",9999,IF(Q17="ERROR",ROW()-10,IF(P17="Vencida",100+ROW()-10,IF(P17="Falta próxima acción",200+ROW()-10,IF(P17="Próxima",300+ROW()-10,IF(O17="Programada",400+ROW()-10,9999))))))</x:f>
        <x:v>107</x:v>
      </x:c>
      <x:c r="S17" s="2"/>
      <x:c r="T17" s="2"/>
      <x:c r="U17" s="1"/>
      <x:c r="V17" s="1"/>
      <x:c r="W17" s="1"/>
      <x:c r="X17" s="1"/>
      <x:c r="Y17" s="1"/>
      <x:c r="Z17" s="1"/>
      <x:c r="AA17" s="1"/>
      <x:c r="AB17" s="1"/>
      <x:c r="AC17" s="1" t="str">
        <x:v>Rechazado</x:v>
      </x:c>
      <x:c r="AD17" s="1"/>
    </x:row>
    <x:row r="18">
      <x:c r="A18" s="35" t="str">
        <x:v>C-008</x:v>
      </x:c>
      <x:c r="B18" s="35" t="str">
        <x:v>Emma Chen</x:v>
      </x:c>
      <x:c r="C18" s="35" t="str">
        <x:v>Analista Financiero</x:v>
      </x:c>
      <x:c r="D18" s="35" t="str">
        <x:v>LinkedIn</x:v>
      </x:c>
      <x:c r="E18" s="37" t="d">
        <x:v>2026-10-18T00:00:00.000Z</x:v>
      </x:c>
      <x:c r="F18" s="35" t="str">
        <x:v>Solicitud</x:v>
      </x:c>
      <x:c r="G18" s="35" t="str">
        <x:v>Leila Morgan</x:v>
      </x:c>
      <x:c r="H18" s="35" t="str">
        <x:v>emma.chen@example.com</x:v>
      </x:c>
      <x:c r="I18" s="35" t="str">
        <x:v>+1 555 0108</x:v>
      </x:c>
      <x:c r="J18" s="38" t="n">
        <x:v>55000</x:v>
      </x:c>
      <x:c r="K18" s="37" t="d">
        <x:v>2026-10-18T00:00:00.000Z</x:v>
      </x:c>
      <x:c r="L18" s="37" t="d">
        <x:v>2026-10-29T00:00:00.000Z</x:v>
      </x:c>
      <x:c r="M18" s="97" t="n">
        <x:f>IF(A18="","",MAX(0,'CONFIGURACIÓN'!$D$11-E18))</x:f>
        <x:v>10</x:v>
      </x:c>
      <x:c r="N18" s="99" t="str">
        <x:f>IF(A18="","",IFERROR(INDEX('EVALUACIONES'!$I$11:$I$60,MATCH(A18,'EVALUACIONES'!$A$11:$A$60,0)),""))</x:f>
      </x:c>
      <x:c r="O18" s="95" t="str">
        <x:f>IF(A18="","",IF(COUNTIFS('ENTREVISTAS'!$B$11:$B$90,A18,'ENTREVISTAS'!$H$11:$H$90,"Programada")&gt;0,"Programada",IF(COUNTIFS('ENTREVISTAS'!$B$11:$B$90,A18,'ENTREVISTAS'!$H$11:$H$90,"Completada")&gt;0,"Completada","Ninguna")))</x:f>
        <x:v>Programada</x:v>
      </x:c>
      <x:c r="P18" s="95" t="str">
        <x:f>IF(A18="","",IF(OR(F18="Contratado",F18="Rechazado",F18="Retirado"),"Cerrado",IF(L18="","Falta próxima acción",IF(L18&lt;'CONFIGURACIÓN'!$D$11,"Vencida",IF(L18&lt;='CONFIGURACIÓN'!$D$11+'CONFIGURACIÓN'!$D$13,"Próxima","En plazo")))))</x:f>
        <x:v>Próxima</x:v>
      </x:c>
      <x:c r="Q18" s="95" t="str">
        <x:f>IF(A18="","",IF(OR(B18="",C18="",E18="",F18="",G18="",H18="",ISERROR(SEARCH("@",H18)),COUNTIF($A$11:$A$60,A18)&gt;1),"ERROR","CORRECTO"))</x:f>
        <x:v>CORRECTO</x:v>
      </x:c>
      <x:c r="R18" s="101" t="n">
        <x:f>IF(A18="",9999,IF(Q18="ERROR",ROW()-10,IF(P18="Vencida",100+ROW()-10,IF(P18="Falta próxima acción",200+ROW()-10,IF(P18="Próxima",300+ROW()-10,IF(O18="Programada",400+ROW()-10,9999))))))</x:f>
        <x:v>308</x:v>
      </x:c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 t="str">
        <x:v>Retirado</x:v>
      </x:c>
      <x:c r="AD18" s="1"/>
    </x:row>
    <x:row r="19">
      <x:c r="A19" s="35" t="str">
        <x:v>C-009</x:v>
      </x:c>
      <x:c r="B19" s="35" t="str">
        <x:v>Karim Haddad</x:v>
      </x:c>
      <x:c r="C19" s="35" t="str">
        <x:v>Especialista de Marketing</x:v>
      </x:c>
      <x:c r="D19" s="35" t="str">
        <x:v>Portal de empleo</x:v>
      </x:c>
      <x:c r="E19" s="37" t="d">
        <x:v>2026-10-03T00:00:00.000Z</x:v>
      </x:c>
      <x:c r="F19" s="35" t="str">
        <x:v>Retirado</x:v>
      </x:c>
      <x:c r="G19" s="35" t="str">
        <x:v>Nora Silva</x:v>
      </x:c>
      <x:c r="H19" s="35" t="str">
        <x:v>karim.haddad@example.com</x:v>
      </x:c>
      <x:c r="I19" s="35" t="str">
        <x:v>+971 50 000 1009</x:v>
      </x:c>
      <x:c r="J19" s="38" t="n">
        <x:v>49000</x:v>
      </x:c>
      <x:c r="K19" s="37" t="d">
        <x:v>2026-10-15T00:00:00.000Z</x:v>
      </x:c>
      <x:c r="L19" s="37"/>
      <x:c r="M19" s="97" t="n">
        <x:f>IF(A19="","",MAX(0,'CONFIGURACIÓN'!$D$11-E19))</x:f>
        <x:v>25</x:v>
      </x:c>
      <x:c r="N19" s="99" t="str">
        <x:f>IF(A19="","",IFERROR(INDEX('EVALUACIONES'!$I$11:$I$60,MATCH(A19,'EVALUACIONES'!$A$11:$A$60,0)),""))</x:f>
      </x:c>
      <x:c r="O19" s="95" t="str">
        <x:f>IF(A19="","",IF(COUNTIFS('ENTREVISTAS'!$B$11:$B$90,A19,'ENTREVISTAS'!$H$11:$H$90,"Programada")&gt;0,"Programada",IF(COUNTIFS('ENTREVISTAS'!$B$11:$B$90,A19,'ENTREVISTAS'!$H$11:$H$90,"Completada")&gt;0,"Completada","Ninguna")))</x:f>
        <x:v>Ninguna</x:v>
      </x:c>
      <x:c r="P19" s="95" t="str">
        <x:f>IF(A19="","",IF(OR(F19="Contratado",F19="Rechazado",F19="Retirado"),"Cerrado",IF(L19="","Falta próxima acción",IF(L19&lt;'CONFIGURACIÓN'!$D$11,"Vencida",IF(L19&lt;='CONFIGURACIÓN'!$D$11+'CONFIGURACIÓN'!$D$13,"Próxima","En plazo")))))</x:f>
        <x:v>Cerrado</x:v>
      </x:c>
      <x:c r="Q19" s="95" t="str">
        <x:f>IF(A19="","",IF(OR(B19="",C19="",E19="",F19="",G19="",H19="",ISERROR(SEARCH("@",H19)),COUNTIF($A$11:$A$60,A19)&gt;1),"ERROR","CORRECTO"))</x:f>
        <x:v>CORRECTO</x:v>
      </x:c>
      <x:c r="R19" s="101" t="n">
        <x:f>IF(A19="",9999,IF(Q19="ERROR",ROW()-10,IF(P19="Vencida",100+ROW()-10,IF(P19="Falta próxima acción",200+ROW()-10,IF(P19="Próxima",300+ROW()-10,IF(O19="Programada",400+ROW()-10,9999))))))</x:f>
        <x:v>9999</x:v>
      </x:c>
      <x:c r="S19" s="2"/>
      <x:c r="T19" s="2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35" t="str">
        <x:v>C-010</x:v>
      </x:c>
      <x:c r="B20" s="35" t="str">
        <x:v>Lucía Torres</x:v>
      </x:c>
      <x:c r="C20" s="35" t="str">
        <x:v>Responsable de Éxito del Cliente</x:v>
      </x:c>
      <x:c r="D20" s="35" t="str">
        <x:v>LinkedIn</x:v>
      </x:c>
      <x:c r="E20" s="37" t="d">
        <x:v>2026-10-16T00:00:00.000Z</x:v>
      </x:c>
      <x:c r="F20" s="35" t="str">
        <x:v>Preselección</x:v>
      </x:c>
      <x:c r="G20" s="35" t="str">
        <x:v>Nora Silva</x:v>
      </x:c>
      <x:c r="H20" s="35" t="str">
        <x:v>lucia.torres@example.com</x:v>
      </x:c>
      <x:c r="I20" s="35" t="str">
        <x:v>+34 600 000 110</x:v>
      </x:c>
      <x:c r="J20" s="38" t="n">
        <x:v>53000</x:v>
      </x:c>
      <x:c r="K20" s="37" t="d">
        <x:v>2026-10-22T00:00:00.000Z</x:v>
      </x:c>
      <x:c r="L20" s="37" t="d">
        <x:v>2026-10-31T00:00:00.000Z</x:v>
      </x:c>
      <x:c r="M20" s="97" t="n">
        <x:f>IF(A20="","",MAX(0,'CONFIGURACIÓN'!$D$11-E20))</x:f>
        <x:v>12</x:v>
      </x:c>
      <x:c r="N20" s="99" t="n">
        <x:f>IF(A20="","",IFERROR(INDEX('EVALUACIONES'!$I$11:$I$60,MATCH(A20,'EVALUACIONES'!$A$11:$A$60,0)),""))</x:f>
        <x:v>71.3</x:v>
      </x:c>
      <x:c r="O20" s="95" t="str">
        <x:f>IF(A20="","",IF(COUNTIFS('ENTREVISTAS'!$B$11:$B$90,A20,'ENTREVISTAS'!$H$11:$H$90,"Programada")&gt;0,"Programada",IF(COUNTIFS('ENTREVISTAS'!$B$11:$B$90,A20,'ENTREVISTAS'!$H$11:$H$90,"Completada")&gt;0,"Completada","Ninguna")))</x:f>
        <x:v>Programada</x:v>
      </x:c>
      <x:c r="P20" s="95" t="str">
        <x:f>IF(A20="","",IF(OR(F20="Contratado",F20="Rechazado",F20="Retirado"),"Cerrado",IF(L20="","Falta próxima acción",IF(L20&lt;'CONFIGURACIÓN'!$D$11,"Vencida",IF(L20&lt;='CONFIGURACIÓN'!$D$11+'CONFIGURACIÓN'!$D$13,"Próxima","En plazo")))))</x:f>
        <x:v>Próxima</x:v>
      </x:c>
      <x:c r="Q20" s="95" t="str">
        <x:f>IF(A20="","",IF(OR(B20="",C20="",E20="",F20="",G20="",H20="",ISERROR(SEARCH("@",H20)),COUNTIF($A$11:$A$60,A20)&gt;1),"ERROR","CORRECTO"))</x:f>
        <x:v>CORRECTO</x:v>
      </x:c>
      <x:c r="R20" s="101" t="n">
        <x:f>IF(A20="",9999,IF(Q20="ERROR",ROW()-10,IF(P20="Vencida",100+ROW()-10,IF(P20="Falta próxima acción",200+ROW()-10,IF(P20="Próxima",300+ROW()-10,IF(O20="Programada",400+ROW()-10,9999))))))</x:f>
        <x:v>310</x:v>
      </x:c>
      <x:c r="S20" s="2"/>
      <x:c r="T20" s="2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35"/>
      <x:c r="B21" s="35"/>
      <x:c r="C21" s="35"/>
      <x:c r="D21" s="35"/>
      <x:c r="E21" s="37"/>
      <x:c r="F21" s="35"/>
      <x:c r="G21" s="35"/>
      <x:c r="H21" s="35"/>
      <x:c r="I21" s="35"/>
      <x:c r="J21" s="38"/>
      <x:c r="K21" s="37"/>
      <x:c r="L21" s="37"/>
      <x:c r="M21" s="97" t="str">
        <x:f>IF(A21="","",MAX(0,'CONFIGURACIÓN'!$D$11-E21))</x:f>
      </x:c>
      <x:c r="N21" s="99" t="str">
        <x:f>IF(A21="","",IFERROR(INDEX('EVALUACIONES'!$I$11:$I$60,MATCH(A21,'EVALUACIONES'!$A$11:$A$60,0)),""))</x:f>
      </x:c>
      <x:c r="O21" s="95" t="str">
        <x:f>IF(A21="","",IF(COUNTIFS('ENTREVISTAS'!$B$11:$B$90,A21,'ENTREVISTAS'!$H$11:$H$90,"Programada")&gt;0,"Programada",IF(COUNTIFS('ENTREVISTAS'!$B$11:$B$90,A21,'ENTREVISTAS'!$H$11:$H$90,"Completada")&gt;0,"Completada","Ninguna")))</x:f>
      </x:c>
      <x:c r="P21" s="95" t="str">
        <x:f>IF(A21="","",IF(OR(F21="Contratado",F21="Rechazado",F21="Retirado"),"Cerrado",IF(L21="","Falta próxima acción",IF(L21&lt;'CONFIGURACIÓN'!$D$11,"Vencida",IF(L21&lt;='CONFIGURACIÓN'!$D$11+'CONFIGURACIÓN'!$D$13,"Próxima","En plazo")))))</x:f>
      </x:c>
      <x:c r="Q21" s="95" t="str">
        <x:f>IF(A21="","",IF(OR(B21="",C21="",E21="",F21="",G21="",H21="",ISERROR(SEARCH("@",H21)),COUNTIF($A$11:$A$60,A21)&gt;1),"ERROR","CORRECTO"))</x:f>
      </x:c>
      <x:c r="R21" s="101" t="n">
        <x:f>IF(A21="",9999,IF(Q21="ERROR",ROW()-10,IF(P21="Vencida",100+ROW()-10,IF(P21="Falta próxima acción",200+ROW()-10,IF(P21="Próxima",300+ROW()-10,IF(O21="Programada",400+ROW()-10,9999))))))</x:f>
        <x:v>9999</x:v>
      </x:c>
      <x:c r="S21" s="2"/>
      <x:c r="T21" s="2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35"/>
      <x:c r="B22" s="35"/>
      <x:c r="C22" s="35"/>
      <x:c r="D22" s="35"/>
      <x:c r="E22" s="37"/>
      <x:c r="F22" s="35"/>
      <x:c r="G22" s="35"/>
      <x:c r="H22" s="35"/>
      <x:c r="I22" s="35"/>
      <x:c r="J22" s="38"/>
      <x:c r="K22" s="37"/>
      <x:c r="L22" s="37"/>
      <x:c r="M22" s="97" t="str">
        <x:f>IF(A22="","",MAX(0,'CONFIGURACIÓN'!$D$11-E22))</x:f>
      </x:c>
      <x:c r="N22" s="99" t="str">
        <x:f>IF(A22="","",IFERROR(INDEX('EVALUACIONES'!$I$11:$I$60,MATCH(A22,'EVALUACIONES'!$A$11:$A$60,0)),""))</x:f>
      </x:c>
      <x:c r="O22" s="95" t="str">
        <x:f>IF(A22="","",IF(COUNTIFS('ENTREVISTAS'!$B$11:$B$90,A22,'ENTREVISTAS'!$H$11:$H$90,"Programada")&gt;0,"Programada",IF(COUNTIFS('ENTREVISTAS'!$B$11:$B$90,A22,'ENTREVISTAS'!$H$11:$H$90,"Completada")&gt;0,"Completada","Ninguna")))</x:f>
      </x:c>
      <x:c r="P22" s="95" t="str">
        <x:f>IF(A22="","",IF(OR(F22="Contratado",F22="Rechazado",F22="Retirado"),"Cerrado",IF(L22="","Falta próxima acción",IF(L22&lt;'CONFIGURACIÓN'!$D$11,"Vencida",IF(L22&lt;='CONFIGURACIÓN'!$D$11+'CONFIGURACIÓN'!$D$13,"Próxima","En plazo")))))</x:f>
      </x:c>
      <x:c r="Q22" s="95" t="str">
        <x:f>IF(A22="","",IF(OR(B22="",C22="",E22="",F22="",G22="",H22="",ISERROR(SEARCH("@",H22)),COUNTIF($A$11:$A$60,A22)&gt;1),"ERROR","CORRECTO"))</x:f>
      </x:c>
      <x:c r="R22" s="101" t="n">
        <x:f>IF(A22="",9999,IF(Q22="ERROR",ROW()-10,IF(P22="Vencida",100+ROW()-10,IF(P22="Falta próxima acción",200+ROW()-10,IF(P22="Próxima",300+ROW()-10,IF(O22="Programada",400+ROW()-10,9999))))))</x:f>
        <x:v>9999</x:v>
      </x:c>
      <x:c r="S22" s="2"/>
      <x:c r="T22" s="2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35"/>
      <x:c r="B23" s="35"/>
      <x:c r="C23" s="35"/>
      <x:c r="D23" s="35"/>
      <x:c r="E23" s="37"/>
      <x:c r="F23" s="35"/>
      <x:c r="G23" s="35"/>
      <x:c r="H23" s="35"/>
      <x:c r="I23" s="35"/>
      <x:c r="J23" s="38"/>
      <x:c r="K23" s="37"/>
      <x:c r="L23" s="37"/>
      <x:c r="M23" s="97" t="str">
        <x:f>IF(A23="","",MAX(0,'CONFIGURACIÓN'!$D$11-E23))</x:f>
      </x:c>
      <x:c r="N23" s="99" t="str">
        <x:f>IF(A23="","",IFERROR(INDEX('EVALUACIONES'!$I$11:$I$60,MATCH(A23,'EVALUACIONES'!$A$11:$A$60,0)),""))</x:f>
      </x:c>
      <x:c r="O23" s="95" t="str">
        <x:f>IF(A23="","",IF(COUNTIFS('ENTREVISTAS'!$B$11:$B$90,A23,'ENTREVISTAS'!$H$11:$H$90,"Programada")&gt;0,"Programada",IF(COUNTIFS('ENTREVISTAS'!$B$11:$B$90,A23,'ENTREVISTAS'!$H$11:$H$90,"Completada")&gt;0,"Completada","Ninguna")))</x:f>
      </x:c>
      <x:c r="P23" s="95" t="str">
        <x:f>IF(A23="","",IF(OR(F23="Contratado",F23="Rechazado",F23="Retirado"),"Cerrado",IF(L23="","Falta próxima acción",IF(L23&lt;'CONFIGURACIÓN'!$D$11,"Vencida",IF(L23&lt;='CONFIGURACIÓN'!$D$11+'CONFIGURACIÓN'!$D$13,"Próxima","En plazo")))))</x:f>
      </x:c>
      <x:c r="Q23" s="95" t="str">
        <x:f>IF(A23="","",IF(OR(B23="",C23="",E23="",F23="",G23="",H23="",ISERROR(SEARCH("@",H23)),COUNTIF($A$11:$A$60,A23)&gt;1),"ERROR","CORRECTO"))</x:f>
      </x:c>
      <x:c r="R23" s="101" t="n">
        <x:f>IF(A23="",9999,IF(Q23="ERROR",ROW()-10,IF(P23="Vencida",100+ROW()-10,IF(P23="Falta próxima acción",200+ROW()-10,IF(P23="Próxima",300+ROW()-10,IF(O23="Programada",400+ROW()-10,9999))))))</x:f>
        <x:v>9999</x:v>
      </x:c>
      <x:c r="S23" s="2"/>
      <x:c r="T23" s="2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35"/>
      <x:c r="B24" s="35"/>
      <x:c r="C24" s="35"/>
      <x:c r="D24" s="35"/>
      <x:c r="E24" s="37"/>
      <x:c r="F24" s="35"/>
      <x:c r="G24" s="35"/>
      <x:c r="H24" s="35"/>
      <x:c r="I24" s="35"/>
      <x:c r="J24" s="38"/>
      <x:c r="K24" s="37"/>
      <x:c r="L24" s="37"/>
      <x:c r="M24" s="97" t="str">
        <x:f>IF(A24="","",MAX(0,'CONFIGURACIÓN'!$D$11-E24))</x:f>
      </x:c>
      <x:c r="N24" s="99" t="str">
        <x:f>IF(A24="","",IFERROR(INDEX('EVALUACIONES'!$I$11:$I$60,MATCH(A24,'EVALUACIONES'!$A$11:$A$60,0)),""))</x:f>
      </x:c>
      <x:c r="O24" s="95" t="str">
        <x:f>IF(A24="","",IF(COUNTIFS('ENTREVISTAS'!$B$11:$B$90,A24,'ENTREVISTAS'!$H$11:$H$90,"Programada")&gt;0,"Programada",IF(COUNTIFS('ENTREVISTAS'!$B$11:$B$90,A24,'ENTREVISTAS'!$H$11:$H$90,"Completada")&gt;0,"Completada","Ninguna")))</x:f>
      </x:c>
      <x:c r="P24" s="95" t="str">
        <x:f>IF(A24="","",IF(OR(F24="Contratado",F24="Rechazado",F24="Retirado"),"Cerrado",IF(L24="","Falta próxima acción",IF(L24&lt;'CONFIGURACIÓN'!$D$11,"Vencida",IF(L24&lt;='CONFIGURACIÓN'!$D$11+'CONFIGURACIÓN'!$D$13,"Próxima","En plazo")))))</x:f>
      </x:c>
      <x:c r="Q24" s="95" t="str">
        <x:f>IF(A24="","",IF(OR(B24="",C24="",E24="",F24="",G24="",H24="",ISERROR(SEARCH("@",H24)),COUNTIF($A$11:$A$60,A24)&gt;1),"ERROR","CORRECTO"))</x:f>
      </x:c>
      <x:c r="R24" s="101" t="n">
        <x:f>IF(A24="",9999,IF(Q24="ERROR",ROW()-10,IF(P24="Vencida",100+ROW()-10,IF(P24="Falta próxima acción",200+ROW()-10,IF(P24="Próxima",300+ROW()-10,IF(O24="Programada",400+ROW()-10,9999))))))</x:f>
        <x:v>9999</x:v>
      </x:c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35"/>
      <x:c r="B25" s="35"/>
      <x:c r="C25" s="35"/>
      <x:c r="D25" s="35"/>
      <x:c r="E25" s="37"/>
      <x:c r="F25" s="35"/>
      <x:c r="G25" s="35"/>
      <x:c r="H25" s="35"/>
      <x:c r="I25" s="35"/>
      <x:c r="J25" s="38"/>
      <x:c r="K25" s="37"/>
      <x:c r="L25" s="37"/>
      <x:c r="M25" s="97" t="str">
        <x:f>IF(A25="","",MAX(0,'CONFIGURACIÓN'!$D$11-E25))</x:f>
      </x:c>
      <x:c r="N25" s="99" t="str">
        <x:f>IF(A25="","",IFERROR(INDEX('EVALUACIONES'!$I$11:$I$60,MATCH(A25,'EVALUACIONES'!$A$11:$A$60,0)),""))</x:f>
      </x:c>
      <x:c r="O25" s="95" t="str">
        <x:f>IF(A25="","",IF(COUNTIFS('ENTREVISTAS'!$B$11:$B$90,A25,'ENTREVISTAS'!$H$11:$H$90,"Programada")&gt;0,"Programada",IF(COUNTIFS('ENTREVISTAS'!$B$11:$B$90,A25,'ENTREVISTAS'!$H$11:$H$90,"Completada")&gt;0,"Completada","Ninguna")))</x:f>
      </x:c>
      <x:c r="P25" s="95" t="str">
        <x:f>IF(A25="","",IF(OR(F25="Contratado",F25="Rechazado",F25="Retirado"),"Cerrado",IF(L25="","Falta próxima acción",IF(L25&lt;'CONFIGURACIÓN'!$D$11,"Vencida",IF(L25&lt;='CONFIGURACIÓN'!$D$11+'CONFIGURACIÓN'!$D$13,"Próxima","En plazo")))))</x:f>
      </x:c>
      <x:c r="Q25" s="95" t="str">
        <x:f>IF(A25="","",IF(OR(B25="",C25="",E25="",F25="",G25="",H25="",ISERROR(SEARCH("@",H25)),COUNTIF($A$11:$A$60,A25)&gt;1),"ERROR","CORRECTO"))</x:f>
      </x:c>
      <x:c r="R25" s="101" t="n">
        <x:f>IF(A25="",9999,IF(Q25="ERROR",ROW()-10,IF(P25="Vencida",100+ROW()-10,IF(P25="Falta próxima acción",200+ROW()-10,IF(P25="Próxima",300+ROW()-10,IF(O25="Programada",400+ROW()-10,9999))))))</x:f>
        <x:v>9999</x:v>
      </x:c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35"/>
      <x:c r="B26" s="35"/>
      <x:c r="C26" s="35"/>
      <x:c r="D26" s="35"/>
      <x:c r="E26" s="37"/>
      <x:c r="F26" s="35"/>
      <x:c r="G26" s="35"/>
      <x:c r="H26" s="35"/>
      <x:c r="I26" s="35"/>
      <x:c r="J26" s="38"/>
      <x:c r="K26" s="37"/>
      <x:c r="L26" s="37"/>
      <x:c r="M26" s="97" t="str">
        <x:f>IF(A26="","",MAX(0,'CONFIGURACIÓN'!$D$11-E26))</x:f>
      </x:c>
      <x:c r="N26" s="99" t="str">
        <x:f>IF(A26="","",IFERROR(INDEX('EVALUACIONES'!$I$11:$I$60,MATCH(A26,'EVALUACIONES'!$A$11:$A$60,0)),""))</x:f>
      </x:c>
      <x:c r="O26" s="95" t="str">
        <x:f>IF(A26="","",IF(COUNTIFS('ENTREVISTAS'!$B$11:$B$90,A26,'ENTREVISTAS'!$H$11:$H$90,"Programada")&gt;0,"Programada",IF(COUNTIFS('ENTREVISTAS'!$B$11:$B$90,A26,'ENTREVISTAS'!$H$11:$H$90,"Completada")&gt;0,"Completada","Ninguna")))</x:f>
      </x:c>
      <x:c r="P26" s="95" t="str">
        <x:f>IF(A26="","",IF(OR(F26="Contratado",F26="Rechazado",F26="Retirado"),"Cerrado",IF(L26="","Falta próxima acción",IF(L26&lt;'CONFIGURACIÓN'!$D$11,"Vencida",IF(L26&lt;='CONFIGURACIÓN'!$D$11+'CONFIGURACIÓN'!$D$13,"Próxima","En plazo")))))</x:f>
      </x:c>
      <x:c r="Q26" s="95" t="str">
        <x:f>IF(A26="","",IF(OR(B26="",C26="",E26="",F26="",G26="",H26="",ISERROR(SEARCH("@",H26)),COUNTIF($A$11:$A$60,A26)&gt;1),"ERROR","CORRECTO"))</x:f>
      </x:c>
      <x:c r="R26" s="101" t="n">
        <x:f>IF(A26="",9999,IF(Q26="ERROR",ROW()-10,IF(P26="Vencida",100+ROW()-10,IF(P26="Falta próxima acción",200+ROW()-10,IF(P26="Próxima",300+ROW()-10,IF(O26="Programada",400+ROW()-10,9999))))))</x:f>
        <x:v>9999</x:v>
      </x:c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35"/>
      <x:c r="B27" s="35"/>
      <x:c r="C27" s="35"/>
      <x:c r="D27" s="35"/>
      <x:c r="E27" s="37"/>
      <x:c r="F27" s="35"/>
      <x:c r="G27" s="35"/>
      <x:c r="H27" s="35"/>
      <x:c r="I27" s="35"/>
      <x:c r="J27" s="38"/>
      <x:c r="K27" s="37"/>
      <x:c r="L27" s="37"/>
      <x:c r="M27" s="97" t="str">
        <x:f>IF(A27="","",MAX(0,'CONFIGURACIÓN'!$D$11-E27))</x:f>
      </x:c>
      <x:c r="N27" s="99" t="str">
        <x:f>IF(A27="","",IFERROR(INDEX('EVALUACIONES'!$I$11:$I$60,MATCH(A27,'EVALUACIONES'!$A$11:$A$60,0)),""))</x:f>
      </x:c>
      <x:c r="O27" s="95" t="str">
        <x:f>IF(A27="","",IF(COUNTIFS('ENTREVISTAS'!$B$11:$B$90,A27,'ENTREVISTAS'!$H$11:$H$90,"Programada")&gt;0,"Programada",IF(COUNTIFS('ENTREVISTAS'!$B$11:$B$90,A27,'ENTREVISTAS'!$H$11:$H$90,"Completada")&gt;0,"Completada","Ninguna")))</x:f>
      </x:c>
      <x:c r="P27" s="95" t="str">
        <x:f>IF(A27="","",IF(OR(F27="Contratado",F27="Rechazado",F27="Retirado"),"Cerrado",IF(L27="","Falta próxima acción",IF(L27&lt;'CONFIGURACIÓN'!$D$11,"Vencida",IF(L27&lt;='CONFIGURACIÓN'!$D$11+'CONFIGURACIÓN'!$D$13,"Próxima","En plazo")))))</x:f>
      </x:c>
      <x:c r="Q27" s="95" t="str">
        <x:f>IF(A27="","",IF(OR(B27="",C27="",E27="",F27="",G27="",H27="",ISERROR(SEARCH("@",H27)),COUNTIF($A$11:$A$60,A27)&gt;1),"ERROR","CORRECTO"))</x:f>
      </x:c>
      <x:c r="R27" s="101" t="n">
        <x:f>IF(A27="",9999,IF(Q27="ERROR",ROW()-10,IF(P27="Vencida",100+ROW()-10,IF(P27="Falta próxima acción",200+ROW()-10,IF(P27="Próxima",300+ROW()-10,IF(O27="Programada",400+ROW()-10,9999))))))</x:f>
        <x:v>9999</x:v>
      </x:c>
      <x:c r="S27" s="2"/>
      <x:c r="T27" s="2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35"/>
      <x:c r="B28" s="35"/>
      <x:c r="C28" s="35"/>
      <x:c r="D28" s="35"/>
      <x:c r="E28" s="37"/>
      <x:c r="F28" s="35"/>
      <x:c r="G28" s="35"/>
      <x:c r="H28" s="35"/>
      <x:c r="I28" s="35"/>
      <x:c r="J28" s="38"/>
      <x:c r="K28" s="37"/>
      <x:c r="L28" s="37"/>
      <x:c r="M28" s="97" t="str">
        <x:f>IF(A28="","",MAX(0,'CONFIGURACIÓN'!$D$11-E28))</x:f>
      </x:c>
      <x:c r="N28" s="99" t="str">
        <x:f>IF(A28="","",IFERROR(INDEX('EVALUACIONES'!$I$11:$I$60,MATCH(A28,'EVALUACIONES'!$A$11:$A$60,0)),""))</x:f>
      </x:c>
      <x:c r="O28" s="95" t="str">
        <x:f>IF(A28="","",IF(COUNTIFS('ENTREVISTAS'!$B$11:$B$90,A28,'ENTREVISTAS'!$H$11:$H$90,"Programada")&gt;0,"Programada",IF(COUNTIFS('ENTREVISTAS'!$B$11:$B$90,A28,'ENTREVISTAS'!$H$11:$H$90,"Completada")&gt;0,"Completada","Ninguna")))</x:f>
      </x:c>
      <x:c r="P28" s="95" t="str">
        <x:f>IF(A28="","",IF(OR(F28="Contratado",F28="Rechazado",F28="Retirado"),"Cerrado",IF(L28="","Falta próxima acción",IF(L28&lt;'CONFIGURACIÓN'!$D$11,"Vencida",IF(L28&lt;='CONFIGURACIÓN'!$D$11+'CONFIGURACIÓN'!$D$13,"Próxima","En plazo")))))</x:f>
      </x:c>
      <x:c r="Q28" s="95" t="str">
        <x:f>IF(A28="","",IF(OR(B28="",C28="",E28="",F28="",G28="",H28="",ISERROR(SEARCH("@",H28)),COUNTIF($A$11:$A$60,A28)&gt;1),"ERROR","CORRECTO"))</x:f>
      </x:c>
      <x:c r="R28" s="101" t="n">
        <x:f>IF(A28="",9999,IF(Q28="ERROR",ROW()-10,IF(P28="Vencida",100+ROW()-10,IF(P28="Falta próxima acción",200+ROW()-10,IF(P28="Próxima",300+ROW()-10,IF(O28="Programada",400+ROW()-10,9999))))))</x:f>
        <x:v>9999</x:v>
      </x:c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35"/>
      <x:c r="B29" s="35"/>
      <x:c r="C29" s="35"/>
      <x:c r="D29" s="35"/>
      <x:c r="E29" s="37"/>
      <x:c r="F29" s="35"/>
      <x:c r="G29" s="35"/>
      <x:c r="H29" s="35"/>
      <x:c r="I29" s="35"/>
      <x:c r="J29" s="38"/>
      <x:c r="K29" s="37"/>
      <x:c r="L29" s="37"/>
      <x:c r="M29" s="97" t="str">
        <x:f>IF(A29="","",MAX(0,'CONFIGURACIÓN'!$D$11-E29))</x:f>
      </x:c>
      <x:c r="N29" s="99" t="str">
        <x:f>IF(A29="","",IFERROR(INDEX('EVALUACIONES'!$I$11:$I$60,MATCH(A29,'EVALUACIONES'!$A$11:$A$60,0)),""))</x:f>
      </x:c>
      <x:c r="O29" s="95" t="str">
        <x:f>IF(A29="","",IF(COUNTIFS('ENTREVISTAS'!$B$11:$B$90,A29,'ENTREVISTAS'!$H$11:$H$90,"Programada")&gt;0,"Programada",IF(COUNTIFS('ENTREVISTAS'!$B$11:$B$90,A29,'ENTREVISTAS'!$H$11:$H$90,"Completada")&gt;0,"Completada","Ninguna")))</x:f>
      </x:c>
      <x:c r="P29" s="95" t="str">
        <x:f>IF(A29="","",IF(OR(F29="Contratado",F29="Rechazado",F29="Retirado"),"Cerrado",IF(L29="","Falta próxima acción",IF(L29&lt;'CONFIGURACIÓN'!$D$11,"Vencida",IF(L29&lt;='CONFIGURACIÓN'!$D$11+'CONFIGURACIÓN'!$D$13,"Próxima","En plazo")))))</x:f>
      </x:c>
      <x:c r="Q29" s="95" t="str">
        <x:f>IF(A29="","",IF(OR(B29="",C29="",E29="",F29="",G29="",H29="",ISERROR(SEARCH("@",H29)),COUNTIF($A$11:$A$60,A29)&gt;1),"ERROR","CORRECTO"))</x:f>
      </x:c>
      <x:c r="R29" s="101" t="n">
        <x:f>IF(A29="",9999,IF(Q29="ERROR",ROW()-10,IF(P29="Vencida",100+ROW()-10,IF(P29="Falta próxima acción",200+ROW()-10,IF(P29="Próxima",300+ROW()-10,IF(O29="Programada",400+ROW()-10,9999))))))</x:f>
        <x:v>9999</x:v>
      </x:c>
      <x:c r="S29" s="2"/>
      <x:c r="T29" s="2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35"/>
      <x:c r="B30" s="35"/>
      <x:c r="C30" s="35"/>
      <x:c r="D30" s="35"/>
      <x:c r="E30" s="37"/>
      <x:c r="F30" s="35"/>
      <x:c r="G30" s="35"/>
      <x:c r="H30" s="35"/>
      <x:c r="I30" s="35"/>
      <x:c r="J30" s="38"/>
      <x:c r="K30" s="37"/>
      <x:c r="L30" s="37"/>
      <x:c r="M30" s="97" t="str">
        <x:f>IF(A30="","",MAX(0,'CONFIGURACIÓN'!$D$11-E30))</x:f>
      </x:c>
      <x:c r="N30" s="99" t="str">
        <x:f>IF(A30="","",IFERROR(INDEX('EVALUACIONES'!$I$11:$I$60,MATCH(A30,'EVALUACIONES'!$A$11:$A$60,0)),""))</x:f>
      </x:c>
      <x:c r="O30" s="95" t="str">
        <x:f>IF(A30="","",IF(COUNTIFS('ENTREVISTAS'!$B$11:$B$90,A30,'ENTREVISTAS'!$H$11:$H$90,"Programada")&gt;0,"Programada",IF(COUNTIFS('ENTREVISTAS'!$B$11:$B$90,A30,'ENTREVISTAS'!$H$11:$H$90,"Completada")&gt;0,"Completada","Ninguna")))</x:f>
      </x:c>
      <x:c r="P30" s="95" t="str">
        <x:f>IF(A30="","",IF(OR(F30="Contratado",F30="Rechazado",F30="Retirado"),"Cerrado",IF(L30="","Falta próxima acción",IF(L30&lt;'CONFIGURACIÓN'!$D$11,"Vencida",IF(L30&lt;='CONFIGURACIÓN'!$D$11+'CONFIGURACIÓN'!$D$13,"Próxima","En plazo")))))</x:f>
      </x:c>
      <x:c r="Q30" s="95" t="str">
        <x:f>IF(A30="","",IF(OR(B30="",C30="",E30="",F30="",G30="",H30="",ISERROR(SEARCH("@",H30)),COUNTIF($A$11:$A$60,A30)&gt;1),"ERROR","CORRECTO"))</x:f>
      </x:c>
      <x:c r="R30" s="101" t="n">
        <x:f>IF(A30="",9999,IF(Q30="ERROR",ROW()-10,IF(P30="Vencida",100+ROW()-10,IF(P30="Falta próxima acción",200+ROW()-10,IF(P30="Próxima",300+ROW()-10,IF(O30="Programada",400+ROW()-10,9999))))))</x:f>
        <x:v>9999</x:v>
      </x:c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35"/>
      <x:c r="B31" s="35"/>
      <x:c r="C31" s="35"/>
      <x:c r="D31" s="35"/>
      <x:c r="E31" s="37"/>
      <x:c r="F31" s="35"/>
      <x:c r="G31" s="35"/>
      <x:c r="H31" s="35"/>
      <x:c r="I31" s="35"/>
      <x:c r="J31" s="38"/>
      <x:c r="K31" s="37"/>
      <x:c r="L31" s="37"/>
      <x:c r="M31" s="97" t="str">
        <x:f>IF(A31="","",MAX(0,'CONFIGURACIÓN'!$D$11-E31))</x:f>
      </x:c>
      <x:c r="N31" s="99" t="str">
        <x:f>IF(A31="","",IFERROR(INDEX('EVALUACIONES'!$I$11:$I$60,MATCH(A31,'EVALUACIONES'!$A$11:$A$60,0)),""))</x:f>
      </x:c>
      <x:c r="O31" s="95" t="str">
        <x:f>IF(A31="","",IF(COUNTIFS('ENTREVISTAS'!$B$11:$B$90,A31,'ENTREVISTAS'!$H$11:$H$90,"Programada")&gt;0,"Programada",IF(COUNTIFS('ENTREVISTAS'!$B$11:$B$90,A31,'ENTREVISTAS'!$H$11:$H$90,"Completada")&gt;0,"Completada","Ninguna")))</x:f>
      </x:c>
      <x:c r="P31" s="95" t="str">
        <x:f>IF(A31="","",IF(OR(F31="Contratado",F31="Rechazado",F31="Retirado"),"Cerrado",IF(L31="","Falta próxima acción",IF(L31&lt;'CONFIGURACIÓN'!$D$11,"Vencida",IF(L31&lt;='CONFIGURACIÓN'!$D$11+'CONFIGURACIÓN'!$D$13,"Próxima","En plazo")))))</x:f>
      </x:c>
      <x:c r="Q31" s="95" t="str">
        <x:f>IF(A31="","",IF(OR(B31="",C31="",E31="",F31="",G31="",H31="",ISERROR(SEARCH("@",H31)),COUNTIF($A$11:$A$60,A31)&gt;1),"ERROR","CORRECTO"))</x:f>
      </x:c>
      <x:c r="R31" s="101" t="n">
        <x:f>IF(A31="",9999,IF(Q31="ERROR",ROW()-10,IF(P31="Vencida",100+ROW()-10,IF(P31="Falta próxima acción",200+ROW()-10,IF(P31="Próxima",300+ROW()-10,IF(O31="Programada",400+ROW()-10,9999))))))</x:f>
        <x:v>9999</x:v>
      </x:c>
      <x:c r="S31" s="2"/>
      <x:c r="T31" s="2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35"/>
      <x:c r="B32" s="35"/>
      <x:c r="C32" s="35"/>
      <x:c r="D32" s="35"/>
      <x:c r="E32" s="37"/>
      <x:c r="F32" s="35"/>
      <x:c r="G32" s="35"/>
      <x:c r="H32" s="35"/>
      <x:c r="I32" s="35"/>
      <x:c r="J32" s="38"/>
      <x:c r="K32" s="37"/>
      <x:c r="L32" s="37"/>
      <x:c r="M32" s="97" t="str">
        <x:f>IF(A32="","",MAX(0,'CONFIGURACIÓN'!$D$11-E32))</x:f>
      </x:c>
      <x:c r="N32" s="99" t="str">
        <x:f>IF(A32="","",IFERROR(INDEX('EVALUACIONES'!$I$11:$I$60,MATCH(A32,'EVALUACIONES'!$A$11:$A$60,0)),""))</x:f>
      </x:c>
      <x:c r="O32" s="95" t="str">
        <x:f>IF(A32="","",IF(COUNTIFS('ENTREVISTAS'!$B$11:$B$90,A32,'ENTREVISTAS'!$H$11:$H$90,"Programada")&gt;0,"Programada",IF(COUNTIFS('ENTREVISTAS'!$B$11:$B$90,A32,'ENTREVISTAS'!$H$11:$H$90,"Completada")&gt;0,"Completada","Ninguna")))</x:f>
      </x:c>
      <x:c r="P32" s="95" t="str">
        <x:f>IF(A32="","",IF(OR(F32="Contratado",F32="Rechazado",F32="Retirado"),"Cerrado",IF(L32="","Falta próxima acción",IF(L32&lt;'CONFIGURACIÓN'!$D$11,"Vencida",IF(L32&lt;='CONFIGURACIÓN'!$D$11+'CONFIGURACIÓN'!$D$13,"Próxima","En plazo")))))</x:f>
      </x:c>
      <x:c r="Q32" s="95" t="str">
        <x:f>IF(A32="","",IF(OR(B32="",C32="",E32="",F32="",G32="",H32="",ISERROR(SEARCH("@",H32)),COUNTIF($A$11:$A$60,A32)&gt;1),"ERROR","CORRECTO"))</x:f>
      </x:c>
      <x:c r="R32" s="101" t="n">
        <x:f>IF(A32="",9999,IF(Q32="ERROR",ROW()-10,IF(P32="Vencida",100+ROW()-10,IF(P32="Falta próxima acción",200+ROW()-10,IF(P32="Próxima",300+ROW()-10,IF(O32="Programada",400+ROW()-10,9999))))))</x:f>
        <x:v>9999</x:v>
      </x:c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35"/>
      <x:c r="B33" s="35"/>
      <x:c r="C33" s="35"/>
      <x:c r="D33" s="35"/>
      <x:c r="E33" s="37"/>
      <x:c r="F33" s="35"/>
      <x:c r="G33" s="35"/>
      <x:c r="H33" s="35"/>
      <x:c r="I33" s="35"/>
      <x:c r="J33" s="38"/>
      <x:c r="K33" s="37"/>
      <x:c r="L33" s="37"/>
      <x:c r="M33" s="97" t="str">
        <x:f>IF(A33="","",MAX(0,'CONFIGURACIÓN'!$D$11-E33))</x:f>
      </x:c>
      <x:c r="N33" s="99" t="str">
        <x:f>IF(A33="","",IFERROR(INDEX('EVALUACIONES'!$I$11:$I$60,MATCH(A33,'EVALUACIONES'!$A$11:$A$60,0)),""))</x:f>
      </x:c>
      <x:c r="O33" s="95" t="str">
        <x:f>IF(A33="","",IF(COUNTIFS('ENTREVISTAS'!$B$11:$B$90,A33,'ENTREVISTAS'!$H$11:$H$90,"Programada")&gt;0,"Programada",IF(COUNTIFS('ENTREVISTAS'!$B$11:$B$90,A33,'ENTREVISTAS'!$H$11:$H$90,"Completada")&gt;0,"Completada","Ninguna")))</x:f>
      </x:c>
      <x:c r="P33" s="95" t="str">
        <x:f>IF(A33="","",IF(OR(F33="Contratado",F33="Rechazado",F33="Retirado"),"Cerrado",IF(L33="","Falta próxima acción",IF(L33&lt;'CONFIGURACIÓN'!$D$11,"Vencida",IF(L33&lt;='CONFIGURACIÓN'!$D$11+'CONFIGURACIÓN'!$D$13,"Próxima","En plazo")))))</x:f>
      </x:c>
      <x:c r="Q33" s="95" t="str">
        <x:f>IF(A33="","",IF(OR(B33="",C33="",E33="",F33="",G33="",H33="",ISERROR(SEARCH("@",H33)),COUNTIF($A$11:$A$60,A33)&gt;1),"ERROR","CORRECTO"))</x:f>
      </x:c>
      <x:c r="R33" s="101" t="n">
        <x:f>IF(A33="",9999,IF(Q33="ERROR",ROW()-10,IF(P33="Vencida",100+ROW()-10,IF(P33="Falta próxima acción",200+ROW()-10,IF(P33="Próxima",300+ROW()-10,IF(O33="Programada",400+ROW()-10,9999))))))</x:f>
        <x:v>9999</x:v>
      </x:c>
      <x:c r="S33" s="2"/>
      <x:c r="T33" s="2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35"/>
      <x:c r="B34" s="35"/>
      <x:c r="C34" s="35"/>
      <x:c r="D34" s="35"/>
      <x:c r="E34" s="37"/>
      <x:c r="F34" s="35"/>
      <x:c r="G34" s="35"/>
      <x:c r="H34" s="35"/>
      <x:c r="I34" s="35"/>
      <x:c r="J34" s="38"/>
      <x:c r="K34" s="37"/>
      <x:c r="L34" s="37"/>
      <x:c r="M34" s="97" t="str">
        <x:f>IF(A34="","",MAX(0,'CONFIGURACIÓN'!$D$11-E34))</x:f>
      </x:c>
      <x:c r="N34" s="99" t="str">
        <x:f>IF(A34="","",IFERROR(INDEX('EVALUACIONES'!$I$11:$I$60,MATCH(A34,'EVALUACIONES'!$A$11:$A$60,0)),""))</x:f>
      </x:c>
      <x:c r="O34" s="95" t="str">
        <x:f>IF(A34="","",IF(COUNTIFS('ENTREVISTAS'!$B$11:$B$90,A34,'ENTREVISTAS'!$H$11:$H$90,"Programada")&gt;0,"Programada",IF(COUNTIFS('ENTREVISTAS'!$B$11:$B$90,A34,'ENTREVISTAS'!$H$11:$H$90,"Completada")&gt;0,"Completada","Ninguna")))</x:f>
      </x:c>
      <x:c r="P34" s="95" t="str">
        <x:f>IF(A34="","",IF(OR(F34="Contratado",F34="Rechazado",F34="Retirado"),"Cerrado",IF(L34="","Falta próxima acción",IF(L34&lt;'CONFIGURACIÓN'!$D$11,"Vencida",IF(L34&lt;='CONFIGURACIÓN'!$D$11+'CONFIGURACIÓN'!$D$13,"Próxima","En plazo")))))</x:f>
      </x:c>
      <x:c r="Q34" s="95" t="str">
        <x:f>IF(A34="","",IF(OR(B34="",C34="",E34="",F34="",G34="",H34="",ISERROR(SEARCH("@",H34)),COUNTIF($A$11:$A$60,A34)&gt;1),"ERROR","CORRECTO"))</x:f>
      </x:c>
      <x:c r="R34" s="101" t="n">
        <x:f>IF(A34="",9999,IF(Q34="ERROR",ROW()-10,IF(P34="Vencida",100+ROW()-10,IF(P34="Falta próxima acción",200+ROW()-10,IF(P34="Próxima",300+ROW()-10,IF(O34="Programada",400+ROW()-10,9999))))))</x:f>
        <x:v>9999</x:v>
      </x:c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35"/>
      <x:c r="B35" s="35"/>
      <x:c r="C35" s="35"/>
      <x:c r="D35" s="35"/>
      <x:c r="E35" s="37"/>
      <x:c r="F35" s="35"/>
      <x:c r="G35" s="35"/>
      <x:c r="H35" s="35"/>
      <x:c r="I35" s="35"/>
      <x:c r="J35" s="38"/>
      <x:c r="K35" s="37"/>
      <x:c r="L35" s="37"/>
      <x:c r="M35" s="97" t="str">
        <x:f>IF(A35="","",MAX(0,'CONFIGURACIÓN'!$D$11-E35))</x:f>
      </x:c>
      <x:c r="N35" s="99" t="str">
        <x:f>IF(A35="","",IFERROR(INDEX('EVALUACIONES'!$I$11:$I$60,MATCH(A35,'EVALUACIONES'!$A$11:$A$60,0)),""))</x:f>
      </x:c>
      <x:c r="O35" s="95" t="str">
        <x:f>IF(A35="","",IF(COUNTIFS('ENTREVISTAS'!$B$11:$B$90,A35,'ENTREVISTAS'!$H$11:$H$90,"Programada")&gt;0,"Programada",IF(COUNTIFS('ENTREVISTAS'!$B$11:$B$90,A35,'ENTREVISTAS'!$H$11:$H$90,"Completada")&gt;0,"Completada","Ninguna")))</x:f>
      </x:c>
      <x:c r="P35" s="95" t="str">
        <x:f>IF(A35="","",IF(OR(F35="Contratado",F35="Rechazado",F35="Retirado"),"Cerrado",IF(L35="","Falta próxima acción",IF(L35&lt;'CONFIGURACIÓN'!$D$11,"Vencida",IF(L35&lt;='CONFIGURACIÓN'!$D$11+'CONFIGURACIÓN'!$D$13,"Próxima","En plazo")))))</x:f>
      </x:c>
      <x:c r="Q35" s="95" t="str">
        <x:f>IF(A35="","",IF(OR(B35="",C35="",E35="",F35="",G35="",H35="",ISERROR(SEARCH("@",H35)),COUNTIF($A$11:$A$60,A35)&gt;1),"ERROR","CORRECTO"))</x:f>
      </x:c>
      <x:c r="R35" s="101" t="n">
        <x:f>IF(A35="",9999,IF(Q35="ERROR",ROW()-10,IF(P35="Vencida",100+ROW()-10,IF(P35="Falta próxima acción",200+ROW()-10,IF(P35="Próxima",300+ROW()-10,IF(O35="Programada",400+ROW()-10,9999))))))</x:f>
        <x:v>9999</x:v>
      </x:c>
      <x:c r="S35" s="2"/>
      <x:c r="T35" s="2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35"/>
      <x:c r="B36" s="35"/>
      <x:c r="C36" s="35"/>
      <x:c r="D36" s="35"/>
      <x:c r="E36" s="37"/>
      <x:c r="F36" s="35"/>
      <x:c r="G36" s="35"/>
      <x:c r="H36" s="35"/>
      <x:c r="I36" s="35"/>
      <x:c r="J36" s="38"/>
      <x:c r="K36" s="37"/>
      <x:c r="L36" s="37"/>
      <x:c r="M36" s="97" t="str">
        <x:f>IF(A36="","",MAX(0,'CONFIGURACIÓN'!$D$11-E36))</x:f>
      </x:c>
      <x:c r="N36" s="99" t="str">
        <x:f>IF(A36="","",IFERROR(INDEX('EVALUACIONES'!$I$11:$I$60,MATCH(A36,'EVALUACIONES'!$A$11:$A$60,0)),""))</x:f>
      </x:c>
      <x:c r="O36" s="95" t="str">
        <x:f>IF(A36="","",IF(COUNTIFS('ENTREVISTAS'!$B$11:$B$90,A36,'ENTREVISTAS'!$H$11:$H$90,"Programada")&gt;0,"Programada",IF(COUNTIFS('ENTREVISTAS'!$B$11:$B$90,A36,'ENTREVISTAS'!$H$11:$H$90,"Completada")&gt;0,"Completada","Ninguna")))</x:f>
      </x:c>
      <x:c r="P36" s="95" t="str">
        <x:f>IF(A36="","",IF(OR(F36="Contratado",F36="Rechazado",F36="Retirado"),"Cerrado",IF(L36="","Falta próxima acción",IF(L36&lt;'CONFIGURACIÓN'!$D$11,"Vencida",IF(L36&lt;='CONFIGURACIÓN'!$D$11+'CONFIGURACIÓN'!$D$13,"Próxima","En plazo")))))</x:f>
      </x:c>
      <x:c r="Q36" s="95" t="str">
        <x:f>IF(A36="","",IF(OR(B36="",C36="",E36="",F36="",G36="",H36="",ISERROR(SEARCH("@",H36)),COUNTIF($A$11:$A$60,A36)&gt;1),"ERROR","CORRECTO"))</x:f>
      </x:c>
      <x:c r="R36" s="101" t="n">
        <x:f>IF(A36="",9999,IF(Q36="ERROR",ROW()-10,IF(P36="Vencida",100+ROW()-10,IF(P36="Falta próxima acción",200+ROW()-10,IF(P36="Próxima",300+ROW()-10,IF(O36="Programada",400+ROW()-10,9999))))))</x:f>
        <x:v>9999</x:v>
      </x:c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35"/>
      <x:c r="B37" s="35"/>
      <x:c r="C37" s="35"/>
      <x:c r="D37" s="35"/>
      <x:c r="E37" s="37"/>
      <x:c r="F37" s="35"/>
      <x:c r="G37" s="35"/>
      <x:c r="H37" s="35"/>
      <x:c r="I37" s="35"/>
      <x:c r="J37" s="38"/>
      <x:c r="K37" s="37"/>
      <x:c r="L37" s="37"/>
      <x:c r="M37" s="97" t="str">
        <x:f>IF(A37="","",MAX(0,'CONFIGURACIÓN'!$D$11-E37))</x:f>
      </x:c>
      <x:c r="N37" s="99" t="str">
        <x:f>IF(A37="","",IFERROR(INDEX('EVALUACIONES'!$I$11:$I$60,MATCH(A37,'EVALUACIONES'!$A$11:$A$60,0)),""))</x:f>
      </x:c>
      <x:c r="O37" s="95" t="str">
        <x:f>IF(A37="","",IF(COUNTIFS('ENTREVISTAS'!$B$11:$B$90,A37,'ENTREVISTAS'!$H$11:$H$90,"Programada")&gt;0,"Programada",IF(COUNTIFS('ENTREVISTAS'!$B$11:$B$90,A37,'ENTREVISTAS'!$H$11:$H$90,"Completada")&gt;0,"Completada","Ninguna")))</x:f>
      </x:c>
      <x:c r="P37" s="95" t="str">
        <x:f>IF(A37="","",IF(OR(F37="Contratado",F37="Rechazado",F37="Retirado"),"Cerrado",IF(L37="","Falta próxima acción",IF(L37&lt;'CONFIGURACIÓN'!$D$11,"Vencida",IF(L37&lt;='CONFIGURACIÓN'!$D$11+'CONFIGURACIÓN'!$D$13,"Próxima","En plazo")))))</x:f>
      </x:c>
      <x:c r="Q37" s="95" t="str">
        <x:f>IF(A37="","",IF(OR(B37="",C37="",E37="",F37="",G37="",H37="",ISERROR(SEARCH("@",H37)),COUNTIF($A$11:$A$60,A37)&gt;1),"ERROR","CORRECTO"))</x:f>
      </x:c>
      <x:c r="R37" s="101" t="n">
        <x:f>IF(A37="",9999,IF(Q37="ERROR",ROW()-10,IF(P37="Vencida",100+ROW()-10,IF(P37="Falta próxima acción",200+ROW()-10,IF(P37="Próxima",300+ROW()-10,IF(O37="Programada",400+ROW()-10,9999))))))</x:f>
        <x:v>9999</x:v>
      </x:c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35"/>
      <x:c r="B38" s="35"/>
      <x:c r="C38" s="35"/>
      <x:c r="D38" s="35"/>
      <x:c r="E38" s="37"/>
      <x:c r="F38" s="35"/>
      <x:c r="G38" s="35"/>
      <x:c r="H38" s="35"/>
      <x:c r="I38" s="35"/>
      <x:c r="J38" s="38"/>
      <x:c r="K38" s="37"/>
      <x:c r="L38" s="37"/>
      <x:c r="M38" s="97" t="str">
        <x:f>IF(A38="","",MAX(0,'CONFIGURACIÓN'!$D$11-E38))</x:f>
      </x:c>
      <x:c r="N38" s="99" t="str">
        <x:f>IF(A38="","",IFERROR(INDEX('EVALUACIONES'!$I$11:$I$60,MATCH(A38,'EVALUACIONES'!$A$11:$A$60,0)),""))</x:f>
      </x:c>
      <x:c r="O38" s="95" t="str">
        <x:f>IF(A38="","",IF(COUNTIFS('ENTREVISTAS'!$B$11:$B$90,A38,'ENTREVISTAS'!$H$11:$H$90,"Programada")&gt;0,"Programada",IF(COUNTIFS('ENTREVISTAS'!$B$11:$B$90,A38,'ENTREVISTAS'!$H$11:$H$90,"Completada")&gt;0,"Completada","Ninguna")))</x:f>
      </x:c>
      <x:c r="P38" s="95" t="str">
        <x:f>IF(A38="","",IF(OR(F38="Contratado",F38="Rechazado",F38="Retirado"),"Cerrado",IF(L38="","Falta próxima acción",IF(L38&lt;'CONFIGURACIÓN'!$D$11,"Vencida",IF(L38&lt;='CONFIGURACIÓN'!$D$11+'CONFIGURACIÓN'!$D$13,"Próxima","En plazo")))))</x:f>
      </x:c>
      <x:c r="Q38" s="95" t="str">
        <x:f>IF(A38="","",IF(OR(B38="",C38="",E38="",F38="",G38="",H38="",ISERROR(SEARCH("@",H38)),COUNTIF($A$11:$A$60,A38)&gt;1),"ERROR","CORRECTO"))</x:f>
      </x:c>
      <x:c r="R38" s="101" t="n">
        <x:f>IF(A38="",9999,IF(Q38="ERROR",ROW()-10,IF(P38="Vencida",100+ROW()-10,IF(P38="Falta próxima acción",200+ROW()-10,IF(P38="Próxima",300+ROW()-10,IF(O38="Programada",400+ROW()-10,9999))))))</x:f>
        <x:v>9999</x:v>
      </x:c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35"/>
      <x:c r="B39" s="35"/>
      <x:c r="C39" s="35"/>
      <x:c r="D39" s="35"/>
      <x:c r="E39" s="37"/>
      <x:c r="F39" s="35"/>
      <x:c r="G39" s="35"/>
      <x:c r="H39" s="35"/>
      <x:c r="I39" s="35"/>
      <x:c r="J39" s="38"/>
      <x:c r="K39" s="37"/>
      <x:c r="L39" s="37"/>
      <x:c r="M39" s="97" t="str">
        <x:f>IF(A39="","",MAX(0,'CONFIGURACIÓN'!$D$11-E39))</x:f>
      </x:c>
      <x:c r="N39" s="99" t="str">
        <x:f>IF(A39="","",IFERROR(INDEX('EVALUACIONES'!$I$11:$I$60,MATCH(A39,'EVALUACIONES'!$A$11:$A$60,0)),""))</x:f>
      </x:c>
      <x:c r="O39" s="95" t="str">
        <x:f>IF(A39="","",IF(COUNTIFS('ENTREVISTAS'!$B$11:$B$90,A39,'ENTREVISTAS'!$H$11:$H$90,"Programada")&gt;0,"Programada",IF(COUNTIFS('ENTREVISTAS'!$B$11:$B$90,A39,'ENTREVISTAS'!$H$11:$H$90,"Completada")&gt;0,"Completada","Ninguna")))</x:f>
      </x:c>
      <x:c r="P39" s="95" t="str">
        <x:f>IF(A39="","",IF(OR(F39="Contratado",F39="Rechazado",F39="Retirado"),"Cerrado",IF(L39="","Falta próxima acción",IF(L39&lt;'CONFIGURACIÓN'!$D$11,"Vencida",IF(L39&lt;='CONFIGURACIÓN'!$D$11+'CONFIGURACIÓN'!$D$13,"Próxima","En plazo")))))</x:f>
      </x:c>
      <x:c r="Q39" s="95" t="str">
        <x:f>IF(A39="","",IF(OR(B39="",C39="",E39="",F39="",G39="",H39="",ISERROR(SEARCH("@",H39)),COUNTIF($A$11:$A$60,A39)&gt;1),"ERROR","CORRECTO"))</x:f>
      </x:c>
      <x:c r="R39" s="101" t="n">
        <x:f>IF(A39="",9999,IF(Q39="ERROR",ROW()-10,IF(P39="Vencida",100+ROW()-10,IF(P39="Falta próxima acción",200+ROW()-10,IF(P39="Próxima",300+ROW()-10,IF(O39="Programada",400+ROW()-10,9999))))))</x:f>
        <x:v>9999</x:v>
      </x:c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35"/>
      <x:c r="B40" s="35"/>
      <x:c r="C40" s="35"/>
      <x:c r="D40" s="35"/>
      <x:c r="E40" s="37"/>
      <x:c r="F40" s="35"/>
      <x:c r="G40" s="35"/>
      <x:c r="H40" s="35"/>
      <x:c r="I40" s="35"/>
      <x:c r="J40" s="38"/>
      <x:c r="K40" s="37"/>
      <x:c r="L40" s="37"/>
      <x:c r="M40" s="97" t="str">
        <x:f>IF(A40="","",MAX(0,'CONFIGURACIÓN'!$D$11-E40))</x:f>
      </x:c>
      <x:c r="N40" s="99" t="str">
        <x:f>IF(A40="","",IFERROR(INDEX('EVALUACIONES'!$I$11:$I$60,MATCH(A40,'EVALUACIONES'!$A$11:$A$60,0)),""))</x:f>
      </x:c>
      <x:c r="O40" s="95" t="str">
        <x:f>IF(A40="","",IF(COUNTIFS('ENTREVISTAS'!$B$11:$B$90,A40,'ENTREVISTAS'!$H$11:$H$90,"Programada")&gt;0,"Programada",IF(COUNTIFS('ENTREVISTAS'!$B$11:$B$90,A40,'ENTREVISTAS'!$H$11:$H$90,"Completada")&gt;0,"Completada","Ninguna")))</x:f>
      </x:c>
      <x:c r="P40" s="95" t="str">
        <x:f>IF(A40="","",IF(OR(F40="Contratado",F40="Rechazado",F40="Retirado"),"Cerrado",IF(L40="","Falta próxima acción",IF(L40&lt;'CONFIGURACIÓN'!$D$11,"Vencida",IF(L40&lt;='CONFIGURACIÓN'!$D$11+'CONFIGURACIÓN'!$D$13,"Próxima","En plazo")))))</x:f>
      </x:c>
      <x:c r="Q40" s="95" t="str">
        <x:f>IF(A40="","",IF(OR(B40="",C40="",E40="",F40="",G40="",H40="",ISERROR(SEARCH("@",H40)),COUNTIF($A$11:$A$60,A40)&gt;1),"ERROR","CORRECTO"))</x:f>
      </x:c>
      <x:c r="R40" s="101" t="n">
        <x:f>IF(A40="",9999,IF(Q40="ERROR",ROW()-10,IF(P40="Vencida",100+ROW()-10,IF(P40="Falta próxima acción",200+ROW()-10,IF(P40="Próxima",300+ROW()-10,IF(O40="Programada",400+ROW()-10,9999))))))</x:f>
        <x:v>9999</x:v>
      </x:c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35"/>
      <x:c r="B41" s="35"/>
      <x:c r="C41" s="35"/>
      <x:c r="D41" s="35"/>
      <x:c r="E41" s="37"/>
      <x:c r="F41" s="35"/>
      <x:c r="G41" s="35"/>
      <x:c r="H41" s="35"/>
      <x:c r="I41" s="35"/>
      <x:c r="J41" s="38"/>
      <x:c r="K41" s="37"/>
      <x:c r="L41" s="37"/>
      <x:c r="M41" s="97" t="str">
        <x:f>IF(A41="","",MAX(0,'CONFIGURACIÓN'!$D$11-E41))</x:f>
      </x:c>
      <x:c r="N41" s="99" t="str">
        <x:f>IF(A41="","",IFERROR(INDEX('EVALUACIONES'!$I$11:$I$60,MATCH(A41,'EVALUACIONES'!$A$11:$A$60,0)),""))</x:f>
      </x:c>
      <x:c r="O41" s="95" t="str">
        <x:f>IF(A41="","",IF(COUNTIFS('ENTREVISTAS'!$B$11:$B$90,A41,'ENTREVISTAS'!$H$11:$H$90,"Programada")&gt;0,"Programada",IF(COUNTIFS('ENTREVISTAS'!$B$11:$B$90,A41,'ENTREVISTAS'!$H$11:$H$90,"Completada")&gt;0,"Completada","Ninguna")))</x:f>
      </x:c>
      <x:c r="P41" s="95" t="str">
        <x:f>IF(A41="","",IF(OR(F41="Contratado",F41="Rechazado",F41="Retirado"),"Cerrado",IF(L41="","Falta próxima acción",IF(L41&lt;'CONFIGURACIÓN'!$D$11,"Vencida",IF(L41&lt;='CONFIGURACIÓN'!$D$11+'CONFIGURACIÓN'!$D$13,"Próxima","En plazo")))))</x:f>
      </x:c>
      <x:c r="Q41" s="95" t="str">
        <x:f>IF(A41="","",IF(OR(B41="",C41="",E41="",F41="",G41="",H41="",ISERROR(SEARCH("@",H41)),COUNTIF($A$11:$A$60,A41)&gt;1),"ERROR","CORRECTO"))</x:f>
      </x:c>
      <x:c r="R41" s="101" t="n">
        <x:f>IF(A41="",9999,IF(Q41="ERROR",ROW()-10,IF(P41="Vencida",100+ROW()-10,IF(P41="Falta próxima acción",200+ROW()-10,IF(P41="Próxima",300+ROW()-10,IF(O41="Programada",400+ROW()-10,9999))))))</x:f>
        <x:v>9999</x:v>
      </x:c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35"/>
      <x:c r="B42" s="35"/>
      <x:c r="C42" s="35"/>
      <x:c r="D42" s="35"/>
      <x:c r="E42" s="37"/>
      <x:c r="F42" s="35"/>
      <x:c r="G42" s="35"/>
      <x:c r="H42" s="35"/>
      <x:c r="I42" s="35"/>
      <x:c r="J42" s="38"/>
      <x:c r="K42" s="37"/>
      <x:c r="L42" s="37"/>
      <x:c r="M42" s="97" t="str">
        <x:f>IF(A42="","",MAX(0,'CONFIGURACIÓN'!$D$11-E42))</x:f>
      </x:c>
      <x:c r="N42" s="99" t="str">
        <x:f>IF(A42="","",IFERROR(INDEX('EVALUACIONES'!$I$11:$I$60,MATCH(A42,'EVALUACIONES'!$A$11:$A$60,0)),""))</x:f>
      </x:c>
      <x:c r="O42" s="95" t="str">
        <x:f>IF(A42="","",IF(COUNTIFS('ENTREVISTAS'!$B$11:$B$90,A42,'ENTREVISTAS'!$H$11:$H$90,"Programada")&gt;0,"Programada",IF(COUNTIFS('ENTREVISTAS'!$B$11:$B$90,A42,'ENTREVISTAS'!$H$11:$H$90,"Completada")&gt;0,"Completada","Ninguna")))</x:f>
      </x:c>
      <x:c r="P42" s="95" t="str">
        <x:f>IF(A42="","",IF(OR(F42="Contratado",F42="Rechazado",F42="Retirado"),"Cerrado",IF(L42="","Falta próxima acción",IF(L42&lt;'CONFIGURACIÓN'!$D$11,"Vencida",IF(L42&lt;='CONFIGURACIÓN'!$D$11+'CONFIGURACIÓN'!$D$13,"Próxima","En plazo")))))</x:f>
      </x:c>
      <x:c r="Q42" s="95" t="str">
        <x:f>IF(A42="","",IF(OR(B42="",C42="",E42="",F42="",G42="",H42="",ISERROR(SEARCH("@",H42)),COUNTIF($A$11:$A$60,A42)&gt;1),"ERROR","CORRECTO"))</x:f>
      </x:c>
      <x:c r="R42" s="101" t="n">
        <x:f>IF(A42="",9999,IF(Q42="ERROR",ROW()-10,IF(P42="Vencida",100+ROW()-10,IF(P42="Falta próxima acción",200+ROW()-10,IF(P42="Próxima",300+ROW()-10,IF(O42="Programada",400+ROW()-10,9999))))))</x:f>
        <x:v>9999</x:v>
      </x:c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35"/>
      <x:c r="B43" s="35"/>
      <x:c r="C43" s="35"/>
      <x:c r="D43" s="35"/>
      <x:c r="E43" s="37"/>
      <x:c r="F43" s="35"/>
      <x:c r="G43" s="35"/>
      <x:c r="H43" s="35"/>
      <x:c r="I43" s="35"/>
      <x:c r="J43" s="38"/>
      <x:c r="K43" s="37"/>
      <x:c r="L43" s="37"/>
      <x:c r="M43" s="97" t="str">
        <x:f>IF(A43="","",MAX(0,'CONFIGURACIÓN'!$D$11-E43))</x:f>
      </x:c>
      <x:c r="N43" s="99" t="str">
        <x:f>IF(A43="","",IFERROR(INDEX('EVALUACIONES'!$I$11:$I$60,MATCH(A43,'EVALUACIONES'!$A$11:$A$60,0)),""))</x:f>
      </x:c>
      <x:c r="O43" s="95" t="str">
        <x:f>IF(A43="","",IF(COUNTIFS('ENTREVISTAS'!$B$11:$B$90,A43,'ENTREVISTAS'!$H$11:$H$90,"Programada")&gt;0,"Programada",IF(COUNTIFS('ENTREVISTAS'!$B$11:$B$90,A43,'ENTREVISTAS'!$H$11:$H$90,"Completada")&gt;0,"Completada","Ninguna")))</x:f>
      </x:c>
      <x:c r="P43" s="95" t="str">
        <x:f>IF(A43="","",IF(OR(F43="Contratado",F43="Rechazado",F43="Retirado"),"Cerrado",IF(L43="","Falta próxima acción",IF(L43&lt;'CONFIGURACIÓN'!$D$11,"Vencida",IF(L43&lt;='CONFIGURACIÓN'!$D$11+'CONFIGURACIÓN'!$D$13,"Próxima","En plazo")))))</x:f>
      </x:c>
      <x:c r="Q43" s="95" t="str">
        <x:f>IF(A43="","",IF(OR(B43="",C43="",E43="",F43="",G43="",H43="",ISERROR(SEARCH("@",H43)),COUNTIF($A$11:$A$60,A43)&gt;1),"ERROR","CORRECTO"))</x:f>
      </x:c>
      <x:c r="R43" s="101" t="n">
        <x:f>IF(A43="",9999,IF(Q43="ERROR",ROW()-10,IF(P43="Vencida",100+ROW()-10,IF(P43="Falta próxima acción",200+ROW()-10,IF(P43="Próxima",300+ROW()-10,IF(O43="Programada",400+ROW()-10,9999))))))</x:f>
        <x:v>9999</x:v>
      </x:c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35"/>
      <x:c r="B44" s="35"/>
      <x:c r="C44" s="35"/>
      <x:c r="D44" s="35"/>
      <x:c r="E44" s="37"/>
      <x:c r="F44" s="35"/>
      <x:c r="G44" s="35"/>
      <x:c r="H44" s="35"/>
      <x:c r="I44" s="35"/>
      <x:c r="J44" s="38"/>
      <x:c r="K44" s="37"/>
      <x:c r="L44" s="37"/>
      <x:c r="M44" s="97" t="str">
        <x:f>IF(A44="","",MAX(0,'CONFIGURACIÓN'!$D$11-E44))</x:f>
      </x:c>
      <x:c r="N44" s="99" t="str">
        <x:f>IF(A44="","",IFERROR(INDEX('EVALUACIONES'!$I$11:$I$60,MATCH(A44,'EVALUACIONES'!$A$11:$A$60,0)),""))</x:f>
      </x:c>
      <x:c r="O44" s="95" t="str">
        <x:f>IF(A44="","",IF(COUNTIFS('ENTREVISTAS'!$B$11:$B$90,A44,'ENTREVISTAS'!$H$11:$H$90,"Programada")&gt;0,"Programada",IF(COUNTIFS('ENTREVISTAS'!$B$11:$B$90,A44,'ENTREVISTAS'!$H$11:$H$90,"Completada")&gt;0,"Completada","Ninguna")))</x:f>
      </x:c>
      <x:c r="P44" s="95" t="str">
        <x:f>IF(A44="","",IF(OR(F44="Contratado",F44="Rechazado",F44="Retirado"),"Cerrado",IF(L44="","Falta próxima acción",IF(L44&lt;'CONFIGURACIÓN'!$D$11,"Vencida",IF(L44&lt;='CONFIGURACIÓN'!$D$11+'CONFIGURACIÓN'!$D$13,"Próxima","En plazo")))))</x:f>
      </x:c>
      <x:c r="Q44" s="95" t="str">
        <x:f>IF(A44="","",IF(OR(B44="",C44="",E44="",F44="",G44="",H44="",ISERROR(SEARCH("@",H44)),COUNTIF($A$11:$A$60,A44)&gt;1),"ERROR","CORRECTO"))</x:f>
      </x:c>
      <x:c r="R44" s="101" t="n">
        <x:f>IF(A44="",9999,IF(Q44="ERROR",ROW()-10,IF(P44="Vencida",100+ROW()-10,IF(P44="Falta próxima acción",200+ROW()-10,IF(P44="Próxima",300+ROW()-10,IF(O44="Programada",400+ROW()-10,9999))))))</x:f>
        <x:v>9999</x:v>
      </x:c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35"/>
      <x:c r="B45" s="35"/>
      <x:c r="C45" s="35"/>
      <x:c r="D45" s="35"/>
      <x:c r="E45" s="37"/>
      <x:c r="F45" s="35"/>
      <x:c r="G45" s="35"/>
      <x:c r="H45" s="35"/>
      <x:c r="I45" s="35"/>
      <x:c r="J45" s="38"/>
      <x:c r="K45" s="37"/>
      <x:c r="L45" s="37"/>
      <x:c r="M45" s="97" t="str">
        <x:f>IF(A45="","",MAX(0,'CONFIGURACIÓN'!$D$11-E45))</x:f>
      </x:c>
      <x:c r="N45" s="99" t="str">
        <x:f>IF(A45="","",IFERROR(INDEX('EVALUACIONES'!$I$11:$I$60,MATCH(A45,'EVALUACIONES'!$A$11:$A$60,0)),""))</x:f>
      </x:c>
      <x:c r="O45" s="95" t="str">
        <x:f>IF(A45="","",IF(COUNTIFS('ENTREVISTAS'!$B$11:$B$90,A45,'ENTREVISTAS'!$H$11:$H$90,"Programada")&gt;0,"Programada",IF(COUNTIFS('ENTREVISTAS'!$B$11:$B$90,A45,'ENTREVISTAS'!$H$11:$H$90,"Completada")&gt;0,"Completada","Ninguna")))</x:f>
      </x:c>
      <x:c r="P45" s="95" t="str">
        <x:f>IF(A45="","",IF(OR(F45="Contratado",F45="Rechazado",F45="Retirado"),"Cerrado",IF(L45="","Falta próxima acción",IF(L45&lt;'CONFIGURACIÓN'!$D$11,"Vencida",IF(L45&lt;='CONFIGURACIÓN'!$D$11+'CONFIGURACIÓN'!$D$13,"Próxima","En plazo")))))</x:f>
      </x:c>
      <x:c r="Q45" s="95" t="str">
        <x:f>IF(A45="","",IF(OR(B45="",C45="",E45="",F45="",G45="",H45="",ISERROR(SEARCH("@",H45)),COUNTIF($A$11:$A$60,A45)&gt;1),"ERROR","CORRECTO"))</x:f>
      </x:c>
      <x:c r="R45" s="101" t="n">
        <x:f>IF(A45="",9999,IF(Q45="ERROR",ROW()-10,IF(P45="Vencida",100+ROW()-10,IF(P45="Falta próxima acción",200+ROW()-10,IF(P45="Próxima",300+ROW()-10,IF(O45="Programada",400+ROW()-10,9999))))))</x:f>
        <x:v>9999</x:v>
      </x:c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35"/>
      <x:c r="B46" s="35"/>
      <x:c r="C46" s="35"/>
      <x:c r="D46" s="35"/>
      <x:c r="E46" s="37"/>
      <x:c r="F46" s="35"/>
      <x:c r="G46" s="35"/>
      <x:c r="H46" s="35"/>
      <x:c r="I46" s="35"/>
      <x:c r="J46" s="38"/>
      <x:c r="K46" s="37"/>
      <x:c r="L46" s="37"/>
      <x:c r="M46" s="97" t="str">
        <x:f>IF(A46="","",MAX(0,'CONFIGURACIÓN'!$D$11-E46))</x:f>
      </x:c>
      <x:c r="N46" s="99" t="str">
        <x:f>IF(A46="","",IFERROR(INDEX('EVALUACIONES'!$I$11:$I$60,MATCH(A46,'EVALUACIONES'!$A$11:$A$60,0)),""))</x:f>
      </x:c>
      <x:c r="O46" s="95" t="str">
        <x:f>IF(A46="","",IF(COUNTIFS('ENTREVISTAS'!$B$11:$B$90,A46,'ENTREVISTAS'!$H$11:$H$90,"Programada")&gt;0,"Programada",IF(COUNTIFS('ENTREVISTAS'!$B$11:$B$90,A46,'ENTREVISTAS'!$H$11:$H$90,"Completada")&gt;0,"Completada","Ninguna")))</x:f>
      </x:c>
      <x:c r="P46" s="95" t="str">
        <x:f>IF(A46="","",IF(OR(F46="Contratado",F46="Rechazado",F46="Retirado"),"Cerrado",IF(L46="","Falta próxima acción",IF(L46&lt;'CONFIGURACIÓN'!$D$11,"Vencida",IF(L46&lt;='CONFIGURACIÓN'!$D$11+'CONFIGURACIÓN'!$D$13,"Próxima","En plazo")))))</x:f>
      </x:c>
      <x:c r="Q46" s="95" t="str">
        <x:f>IF(A46="","",IF(OR(B46="",C46="",E46="",F46="",G46="",H46="",ISERROR(SEARCH("@",H46)),COUNTIF($A$11:$A$60,A46)&gt;1),"ERROR","CORRECTO"))</x:f>
      </x:c>
      <x:c r="R46" s="101" t="n">
        <x:f>IF(A46="",9999,IF(Q46="ERROR",ROW()-10,IF(P46="Vencida",100+ROW()-10,IF(P46="Falta próxima acción",200+ROW()-10,IF(P46="Próxima",300+ROW()-10,IF(O46="Programada",400+ROW()-10,9999))))))</x:f>
        <x:v>9999</x:v>
      </x:c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35"/>
      <x:c r="B47" s="35"/>
      <x:c r="C47" s="35"/>
      <x:c r="D47" s="35"/>
      <x:c r="E47" s="37"/>
      <x:c r="F47" s="35"/>
      <x:c r="G47" s="35"/>
      <x:c r="H47" s="35"/>
      <x:c r="I47" s="35"/>
      <x:c r="J47" s="38"/>
      <x:c r="K47" s="37"/>
      <x:c r="L47" s="37"/>
      <x:c r="M47" s="97" t="str">
        <x:f>IF(A47="","",MAX(0,'CONFIGURACIÓN'!$D$11-E47))</x:f>
      </x:c>
      <x:c r="N47" s="99" t="str">
        <x:f>IF(A47="","",IFERROR(INDEX('EVALUACIONES'!$I$11:$I$60,MATCH(A47,'EVALUACIONES'!$A$11:$A$60,0)),""))</x:f>
      </x:c>
      <x:c r="O47" s="95" t="str">
        <x:f>IF(A47="","",IF(COUNTIFS('ENTREVISTAS'!$B$11:$B$90,A47,'ENTREVISTAS'!$H$11:$H$90,"Programada")&gt;0,"Programada",IF(COUNTIFS('ENTREVISTAS'!$B$11:$B$90,A47,'ENTREVISTAS'!$H$11:$H$90,"Completada")&gt;0,"Completada","Ninguna")))</x:f>
      </x:c>
      <x:c r="P47" s="95" t="str">
        <x:f>IF(A47="","",IF(OR(F47="Contratado",F47="Rechazado",F47="Retirado"),"Cerrado",IF(L47="","Falta próxima acción",IF(L47&lt;'CONFIGURACIÓN'!$D$11,"Vencida",IF(L47&lt;='CONFIGURACIÓN'!$D$11+'CONFIGURACIÓN'!$D$13,"Próxima","En plazo")))))</x:f>
      </x:c>
      <x:c r="Q47" s="95" t="str">
        <x:f>IF(A47="","",IF(OR(B47="",C47="",E47="",F47="",G47="",H47="",ISERROR(SEARCH("@",H47)),COUNTIF($A$11:$A$60,A47)&gt;1),"ERROR","CORRECTO"))</x:f>
      </x:c>
      <x:c r="R47" s="101" t="n">
        <x:f>IF(A47="",9999,IF(Q47="ERROR",ROW()-10,IF(P47="Vencida",100+ROW()-10,IF(P47="Falta próxima acción",200+ROW()-10,IF(P47="Próxima",300+ROW()-10,IF(O47="Programada",400+ROW()-10,9999))))))</x:f>
        <x:v>9999</x:v>
      </x:c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35"/>
      <x:c r="B48" s="35"/>
      <x:c r="C48" s="35"/>
      <x:c r="D48" s="35"/>
      <x:c r="E48" s="37"/>
      <x:c r="F48" s="35"/>
      <x:c r="G48" s="35"/>
      <x:c r="H48" s="35"/>
      <x:c r="I48" s="35"/>
      <x:c r="J48" s="38"/>
      <x:c r="K48" s="37"/>
      <x:c r="L48" s="37"/>
      <x:c r="M48" s="97" t="str">
        <x:f>IF(A48="","",MAX(0,'CONFIGURACIÓN'!$D$11-E48))</x:f>
      </x:c>
      <x:c r="N48" s="99" t="str">
        <x:f>IF(A48="","",IFERROR(INDEX('EVALUACIONES'!$I$11:$I$60,MATCH(A48,'EVALUACIONES'!$A$11:$A$60,0)),""))</x:f>
      </x:c>
      <x:c r="O48" s="95" t="str">
        <x:f>IF(A48="","",IF(COUNTIFS('ENTREVISTAS'!$B$11:$B$90,A48,'ENTREVISTAS'!$H$11:$H$90,"Programada")&gt;0,"Programada",IF(COUNTIFS('ENTREVISTAS'!$B$11:$B$90,A48,'ENTREVISTAS'!$H$11:$H$90,"Completada")&gt;0,"Completada","Ninguna")))</x:f>
      </x:c>
      <x:c r="P48" s="95" t="str">
        <x:f>IF(A48="","",IF(OR(F48="Contratado",F48="Rechazado",F48="Retirado"),"Cerrado",IF(L48="","Falta próxima acción",IF(L48&lt;'CONFIGURACIÓN'!$D$11,"Vencida",IF(L48&lt;='CONFIGURACIÓN'!$D$11+'CONFIGURACIÓN'!$D$13,"Próxima","En plazo")))))</x:f>
      </x:c>
      <x:c r="Q48" s="95" t="str">
        <x:f>IF(A48="","",IF(OR(B48="",C48="",E48="",F48="",G48="",H48="",ISERROR(SEARCH("@",H48)),COUNTIF($A$11:$A$60,A48)&gt;1),"ERROR","CORRECTO"))</x:f>
      </x:c>
      <x:c r="R48" s="101" t="n">
        <x:f>IF(A48="",9999,IF(Q48="ERROR",ROW()-10,IF(P48="Vencida",100+ROW()-10,IF(P48="Falta próxima acción",200+ROW()-10,IF(P48="Próxima",300+ROW()-10,IF(O48="Programada",400+ROW()-10,9999))))))</x:f>
        <x:v>9999</x:v>
      </x:c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35"/>
      <x:c r="B49" s="35"/>
      <x:c r="C49" s="35"/>
      <x:c r="D49" s="35"/>
      <x:c r="E49" s="37"/>
      <x:c r="F49" s="35"/>
      <x:c r="G49" s="35"/>
      <x:c r="H49" s="35"/>
      <x:c r="I49" s="35"/>
      <x:c r="J49" s="38"/>
      <x:c r="K49" s="37"/>
      <x:c r="L49" s="37"/>
      <x:c r="M49" s="97" t="str">
        <x:f>IF(A49="","",MAX(0,'CONFIGURACIÓN'!$D$11-E49))</x:f>
      </x:c>
      <x:c r="N49" s="99" t="str">
        <x:f>IF(A49="","",IFERROR(INDEX('EVALUACIONES'!$I$11:$I$60,MATCH(A49,'EVALUACIONES'!$A$11:$A$60,0)),""))</x:f>
      </x:c>
      <x:c r="O49" s="95" t="str">
        <x:f>IF(A49="","",IF(COUNTIFS('ENTREVISTAS'!$B$11:$B$90,A49,'ENTREVISTAS'!$H$11:$H$90,"Programada")&gt;0,"Programada",IF(COUNTIFS('ENTREVISTAS'!$B$11:$B$90,A49,'ENTREVISTAS'!$H$11:$H$90,"Completada")&gt;0,"Completada","Ninguna")))</x:f>
      </x:c>
      <x:c r="P49" s="95" t="str">
        <x:f>IF(A49="","",IF(OR(F49="Contratado",F49="Rechazado",F49="Retirado"),"Cerrado",IF(L49="","Falta próxima acción",IF(L49&lt;'CONFIGURACIÓN'!$D$11,"Vencida",IF(L49&lt;='CONFIGURACIÓN'!$D$11+'CONFIGURACIÓN'!$D$13,"Próxima","En plazo")))))</x:f>
      </x:c>
      <x:c r="Q49" s="95" t="str">
        <x:f>IF(A49="","",IF(OR(B49="",C49="",E49="",F49="",G49="",H49="",ISERROR(SEARCH("@",H49)),COUNTIF($A$11:$A$60,A49)&gt;1),"ERROR","CORRECTO"))</x:f>
      </x:c>
      <x:c r="R49" s="101" t="n">
        <x:f>IF(A49="",9999,IF(Q49="ERROR",ROW()-10,IF(P49="Vencida",100+ROW()-10,IF(P49="Falta próxima acción",200+ROW()-10,IF(P49="Próxima",300+ROW()-10,IF(O49="Programada",400+ROW()-10,9999))))))</x:f>
        <x:v>9999</x:v>
      </x:c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35"/>
      <x:c r="B50" s="35"/>
      <x:c r="C50" s="35"/>
      <x:c r="D50" s="35"/>
      <x:c r="E50" s="37"/>
      <x:c r="F50" s="35"/>
      <x:c r="G50" s="35"/>
      <x:c r="H50" s="35"/>
      <x:c r="I50" s="35"/>
      <x:c r="J50" s="38"/>
      <x:c r="K50" s="37"/>
      <x:c r="L50" s="37"/>
      <x:c r="M50" s="97" t="str">
        <x:f>IF(A50="","",MAX(0,'CONFIGURACIÓN'!$D$11-E50))</x:f>
      </x:c>
      <x:c r="N50" s="99" t="str">
        <x:f>IF(A50="","",IFERROR(INDEX('EVALUACIONES'!$I$11:$I$60,MATCH(A50,'EVALUACIONES'!$A$11:$A$60,0)),""))</x:f>
      </x:c>
      <x:c r="O50" s="95" t="str">
        <x:f>IF(A50="","",IF(COUNTIFS('ENTREVISTAS'!$B$11:$B$90,A50,'ENTREVISTAS'!$H$11:$H$90,"Programada")&gt;0,"Programada",IF(COUNTIFS('ENTREVISTAS'!$B$11:$B$90,A50,'ENTREVISTAS'!$H$11:$H$90,"Completada")&gt;0,"Completada","Ninguna")))</x:f>
      </x:c>
      <x:c r="P50" s="95" t="str">
        <x:f>IF(A50="","",IF(OR(F50="Contratado",F50="Rechazado",F50="Retirado"),"Cerrado",IF(L50="","Falta próxima acción",IF(L50&lt;'CONFIGURACIÓN'!$D$11,"Vencida",IF(L50&lt;='CONFIGURACIÓN'!$D$11+'CONFIGURACIÓN'!$D$13,"Próxima","En plazo")))))</x:f>
      </x:c>
      <x:c r="Q50" s="95" t="str">
        <x:f>IF(A50="","",IF(OR(B50="",C50="",E50="",F50="",G50="",H50="",ISERROR(SEARCH("@",H50)),COUNTIF($A$11:$A$60,A50)&gt;1),"ERROR","CORRECTO"))</x:f>
      </x:c>
      <x:c r="R50" s="101" t="n">
        <x:f>IF(A50="",9999,IF(Q50="ERROR",ROW()-10,IF(P50="Vencida",100+ROW()-10,IF(P50="Falta próxima acción",200+ROW()-10,IF(P50="Próxima",300+ROW()-10,IF(O50="Programada",400+ROW()-10,9999))))))</x:f>
        <x:v>9999</x:v>
      </x:c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35"/>
      <x:c r="B51" s="35"/>
      <x:c r="C51" s="35"/>
      <x:c r="D51" s="35"/>
      <x:c r="E51" s="37"/>
      <x:c r="F51" s="35"/>
      <x:c r="G51" s="35"/>
      <x:c r="H51" s="35"/>
      <x:c r="I51" s="35"/>
      <x:c r="J51" s="38"/>
      <x:c r="K51" s="37"/>
      <x:c r="L51" s="37"/>
      <x:c r="M51" s="97" t="str">
        <x:f>IF(A51="","",MAX(0,'CONFIGURACIÓN'!$D$11-E51))</x:f>
      </x:c>
      <x:c r="N51" s="99" t="str">
        <x:f>IF(A51="","",IFERROR(INDEX('EVALUACIONES'!$I$11:$I$60,MATCH(A51,'EVALUACIONES'!$A$11:$A$60,0)),""))</x:f>
      </x:c>
      <x:c r="O51" s="95" t="str">
        <x:f>IF(A51="","",IF(COUNTIFS('ENTREVISTAS'!$B$11:$B$90,A51,'ENTREVISTAS'!$H$11:$H$90,"Programada")&gt;0,"Programada",IF(COUNTIFS('ENTREVISTAS'!$B$11:$B$90,A51,'ENTREVISTAS'!$H$11:$H$90,"Completada")&gt;0,"Completada","Ninguna")))</x:f>
      </x:c>
      <x:c r="P51" s="95" t="str">
        <x:f>IF(A51="","",IF(OR(F51="Contratado",F51="Rechazado",F51="Retirado"),"Cerrado",IF(L51="","Falta próxima acción",IF(L51&lt;'CONFIGURACIÓN'!$D$11,"Vencida",IF(L51&lt;='CONFIGURACIÓN'!$D$11+'CONFIGURACIÓN'!$D$13,"Próxima","En plazo")))))</x:f>
      </x:c>
      <x:c r="Q51" s="95" t="str">
        <x:f>IF(A51="","",IF(OR(B51="",C51="",E51="",F51="",G51="",H51="",ISERROR(SEARCH("@",H51)),COUNTIF($A$11:$A$60,A51)&gt;1),"ERROR","CORRECTO"))</x:f>
      </x:c>
      <x:c r="R51" s="101" t="n">
        <x:f>IF(A51="",9999,IF(Q51="ERROR",ROW()-10,IF(P51="Vencida",100+ROW()-10,IF(P51="Falta próxima acción",200+ROW()-10,IF(P51="Próxima",300+ROW()-10,IF(O51="Programada",400+ROW()-10,9999))))))</x:f>
        <x:v>9999</x:v>
      </x:c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35"/>
      <x:c r="B52" s="35"/>
      <x:c r="C52" s="35"/>
      <x:c r="D52" s="35"/>
      <x:c r="E52" s="37"/>
      <x:c r="F52" s="35"/>
      <x:c r="G52" s="35"/>
      <x:c r="H52" s="35"/>
      <x:c r="I52" s="35"/>
      <x:c r="J52" s="38"/>
      <x:c r="K52" s="37"/>
      <x:c r="L52" s="37"/>
      <x:c r="M52" s="97" t="str">
        <x:f>IF(A52="","",MAX(0,'CONFIGURACIÓN'!$D$11-E52))</x:f>
      </x:c>
      <x:c r="N52" s="99" t="str">
        <x:f>IF(A52="","",IFERROR(INDEX('EVALUACIONES'!$I$11:$I$60,MATCH(A52,'EVALUACIONES'!$A$11:$A$60,0)),""))</x:f>
      </x:c>
      <x:c r="O52" s="95" t="str">
        <x:f>IF(A52="","",IF(COUNTIFS('ENTREVISTAS'!$B$11:$B$90,A52,'ENTREVISTAS'!$H$11:$H$90,"Programada")&gt;0,"Programada",IF(COUNTIFS('ENTREVISTAS'!$B$11:$B$90,A52,'ENTREVISTAS'!$H$11:$H$90,"Completada")&gt;0,"Completada","Ninguna")))</x:f>
      </x:c>
      <x:c r="P52" s="95" t="str">
        <x:f>IF(A52="","",IF(OR(F52="Contratado",F52="Rechazado",F52="Retirado"),"Cerrado",IF(L52="","Falta próxima acción",IF(L52&lt;'CONFIGURACIÓN'!$D$11,"Vencida",IF(L52&lt;='CONFIGURACIÓN'!$D$11+'CONFIGURACIÓN'!$D$13,"Próxima","En plazo")))))</x:f>
      </x:c>
      <x:c r="Q52" s="95" t="str">
        <x:f>IF(A52="","",IF(OR(B52="",C52="",E52="",F52="",G52="",H52="",ISERROR(SEARCH("@",H52)),COUNTIF($A$11:$A$60,A52)&gt;1),"ERROR","CORRECTO"))</x:f>
      </x:c>
      <x:c r="R52" s="101" t="n">
        <x:f>IF(A52="",9999,IF(Q52="ERROR",ROW()-10,IF(P52="Vencida",100+ROW()-10,IF(P52="Falta próxima acción",200+ROW()-10,IF(P52="Próxima",300+ROW()-10,IF(O52="Programada",400+ROW()-10,9999))))))</x:f>
        <x:v>9999</x:v>
      </x:c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35"/>
      <x:c r="B53" s="35"/>
      <x:c r="C53" s="35"/>
      <x:c r="D53" s="35"/>
      <x:c r="E53" s="37"/>
      <x:c r="F53" s="35"/>
      <x:c r="G53" s="35"/>
      <x:c r="H53" s="35"/>
      <x:c r="I53" s="35"/>
      <x:c r="J53" s="38"/>
      <x:c r="K53" s="37"/>
      <x:c r="L53" s="37"/>
      <x:c r="M53" s="97" t="str">
        <x:f>IF(A53="","",MAX(0,'CONFIGURACIÓN'!$D$11-E53))</x:f>
      </x:c>
      <x:c r="N53" s="99" t="str">
        <x:f>IF(A53="","",IFERROR(INDEX('EVALUACIONES'!$I$11:$I$60,MATCH(A53,'EVALUACIONES'!$A$11:$A$60,0)),""))</x:f>
      </x:c>
      <x:c r="O53" s="95" t="str">
        <x:f>IF(A53="","",IF(COUNTIFS('ENTREVISTAS'!$B$11:$B$90,A53,'ENTREVISTAS'!$H$11:$H$90,"Programada")&gt;0,"Programada",IF(COUNTIFS('ENTREVISTAS'!$B$11:$B$90,A53,'ENTREVISTAS'!$H$11:$H$90,"Completada")&gt;0,"Completada","Ninguna")))</x:f>
      </x:c>
      <x:c r="P53" s="95" t="str">
        <x:f>IF(A53="","",IF(OR(F53="Contratado",F53="Rechazado",F53="Retirado"),"Cerrado",IF(L53="","Falta próxima acción",IF(L53&lt;'CONFIGURACIÓN'!$D$11,"Vencida",IF(L53&lt;='CONFIGURACIÓN'!$D$11+'CONFIGURACIÓN'!$D$13,"Próxima","En plazo")))))</x:f>
      </x:c>
      <x:c r="Q53" s="95" t="str">
        <x:f>IF(A53="","",IF(OR(B53="",C53="",E53="",F53="",G53="",H53="",ISERROR(SEARCH("@",H53)),COUNTIF($A$11:$A$60,A53)&gt;1),"ERROR","CORRECTO"))</x:f>
      </x:c>
      <x:c r="R53" s="101" t="n">
        <x:f>IF(A53="",9999,IF(Q53="ERROR",ROW()-10,IF(P53="Vencida",100+ROW()-10,IF(P53="Falta próxima acción",200+ROW()-10,IF(P53="Próxima",300+ROW()-10,IF(O53="Programada",400+ROW()-10,9999))))))</x:f>
        <x:v>9999</x:v>
      </x:c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35"/>
      <x:c r="B54" s="35"/>
      <x:c r="C54" s="35"/>
      <x:c r="D54" s="35"/>
      <x:c r="E54" s="37"/>
      <x:c r="F54" s="35"/>
      <x:c r="G54" s="35"/>
      <x:c r="H54" s="35"/>
      <x:c r="I54" s="35"/>
      <x:c r="J54" s="38"/>
      <x:c r="K54" s="37"/>
      <x:c r="L54" s="37"/>
      <x:c r="M54" s="97" t="str">
        <x:f>IF(A54="","",MAX(0,'CONFIGURACIÓN'!$D$11-E54))</x:f>
      </x:c>
      <x:c r="N54" s="99" t="str">
        <x:f>IF(A54="","",IFERROR(INDEX('EVALUACIONES'!$I$11:$I$60,MATCH(A54,'EVALUACIONES'!$A$11:$A$60,0)),""))</x:f>
      </x:c>
      <x:c r="O54" s="95" t="str">
        <x:f>IF(A54="","",IF(COUNTIFS('ENTREVISTAS'!$B$11:$B$90,A54,'ENTREVISTAS'!$H$11:$H$90,"Programada")&gt;0,"Programada",IF(COUNTIFS('ENTREVISTAS'!$B$11:$B$90,A54,'ENTREVISTAS'!$H$11:$H$90,"Completada")&gt;0,"Completada","Ninguna")))</x:f>
      </x:c>
      <x:c r="P54" s="95" t="str">
        <x:f>IF(A54="","",IF(OR(F54="Contratado",F54="Rechazado",F54="Retirado"),"Cerrado",IF(L54="","Falta próxima acción",IF(L54&lt;'CONFIGURACIÓN'!$D$11,"Vencida",IF(L54&lt;='CONFIGURACIÓN'!$D$11+'CONFIGURACIÓN'!$D$13,"Próxima","En plazo")))))</x:f>
      </x:c>
      <x:c r="Q54" s="95" t="str">
        <x:f>IF(A54="","",IF(OR(B54="",C54="",E54="",F54="",G54="",H54="",ISERROR(SEARCH("@",H54)),COUNTIF($A$11:$A$60,A54)&gt;1),"ERROR","CORRECTO"))</x:f>
      </x:c>
      <x:c r="R54" s="101" t="n">
        <x:f>IF(A54="",9999,IF(Q54="ERROR",ROW()-10,IF(P54="Vencida",100+ROW()-10,IF(P54="Falta próxima acción",200+ROW()-10,IF(P54="Próxima",300+ROW()-10,IF(O54="Programada",400+ROW()-10,9999))))))</x:f>
        <x:v>9999</x:v>
      </x:c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35"/>
      <x:c r="B55" s="35"/>
      <x:c r="C55" s="35"/>
      <x:c r="D55" s="35"/>
      <x:c r="E55" s="37"/>
      <x:c r="F55" s="35"/>
      <x:c r="G55" s="35"/>
      <x:c r="H55" s="35"/>
      <x:c r="I55" s="35"/>
      <x:c r="J55" s="38"/>
      <x:c r="K55" s="37"/>
      <x:c r="L55" s="37"/>
      <x:c r="M55" s="97" t="str">
        <x:f>IF(A55="","",MAX(0,'CONFIGURACIÓN'!$D$11-E55))</x:f>
      </x:c>
      <x:c r="N55" s="99" t="str">
        <x:f>IF(A55="","",IFERROR(INDEX('EVALUACIONES'!$I$11:$I$60,MATCH(A55,'EVALUACIONES'!$A$11:$A$60,0)),""))</x:f>
      </x:c>
      <x:c r="O55" s="95" t="str">
        <x:f>IF(A55="","",IF(COUNTIFS('ENTREVISTAS'!$B$11:$B$90,A55,'ENTREVISTAS'!$H$11:$H$90,"Programada")&gt;0,"Programada",IF(COUNTIFS('ENTREVISTAS'!$B$11:$B$90,A55,'ENTREVISTAS'!$H$11:$H$90,"Completada")&gt;0,"Completada","Ninguna")))</x:f>
      </x:c>
      <x:c r="P55" s="95" t="str">
        <x:f>IF(A55="","",IF(OR(F55="Contratado",F55="Rechazado",F55="Retirado"),"Cerrado",IF(L55="","Falta próxima acción",IF(L55&lt;'CONFIGURACIÓN'!$D$11,"Vencida",IF(L55&lt;='CONFIGURACIÓN'!$D$11+'CONFIGURACIÓN'!$D$13,"Próxima","En plazo")))))</x:f>
      </x:c>
      <x:c r="Q55" s="95" t="str">
        <x:f>IF(A55="","",IF(OR(B55="",C55="",E55="",F55="",G55="",H55="",ISERROR(SEARCH("@",H55)),COUNTIF($A$11:$A$60,A55)&gt;1),"ERROR","CORRECTO"))</x:f>
      </x:c>
      <x:c r="R55" s="101" t="n">
        <x:f>IF(A55="",9999,IF(Q55="ERROR",ROW()-10,IF(P55="Vencida",100+ROW()-10,IF(P55="Falta próxima acción",200+ROW()-10,IF(P55="Próxima",300+ROW()-10,IF(O55="Programada",400+ROW()-10,9999))))))</x:f>
        <x:v>9999</x:v>
      </x:c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35"/>
      <x:c r="B56" s="35"/>
      <x:c r="C56" s="35"/>
      <x:c r="D56" s="35"/>
      <x:c r="E56" s="37"/>
      <x:c r="F56" s="35"/>
      <x:c r="G56" s="35"/>
      <x:c r="H56" s="35"/>
      <x:c r="I56" s="35"/>
      <x:c r="J56" s="38"/>
      <x:c r="K56" s="37"/>
      <x:c r="L56" s="37"/>
      <x:c r="M56" s="97" t="str">
        <x:f>IF(A56="","",MAX(0,'CONFIGURACIÓN'!$D$11-E56))</x:f>
      </x:c>
      <x:c r="N56" s="99" t="str">
        <x:f>IF(A56="","",IFERROR(INDEX('EVALUACIONES'!$I$11:$I$60,MATCH(A56,'EVALUACIONES'!$A$11:$A$60,0)),""))</x:f>
      </x:c>
      <x:c r="O56" s="95" t="str">
        <x:f>IF(A56="","",IF(COUNTIFS('ENTREVISTAS'!$B$11:$B$90,A56,'ENTREVISTAS'!$H$11:$H$90,"Programada")&gt;0,"Programada",IF(COUNTIFS('ENTREVISTAS'!$B$11:$B$90,A56,'ENTREVISTAS'!$H$11:$H$90,"Completada")&gt;0,"Completada","Ninguna")))</x:f>
      </x:c>
      <x:c r="P56" s="95" t="str">
        <x:f>IF(A56="","",IF(OR(F56="Contratado",F56="Rechazado",F56="Retirado"),"Cerrado",IF(L56="","Falta próxima acción",IF(L56&lt;'CONFIGURACIÓN'!$D$11,"Vencida",IF(L56&lt;='CONFIGURACIÓN'!$D$11+'CONFIGURACIÓN'!$D$13,"Próxima","En plazo")))))</x:f>
      </x:c>
      <x:c r="Q56" s="95" t="str">
        <x:f>IF(A56="","",IF(OR(B56="",C56="",E56="",F56="",G56="",H56="",ISERROR(SEARCH("@",H56)),COUNTIF($A$11:$A$60,A56)&gt;1),"ERROR","CORRECTO"))</x:f>
      </x:c>
      <x:c r="R56" s="101" t="n">
        <x:f>IF(A56="",9999,IF(Q56="ERROR",ROW()-10,IF(P56="Vencida",100+ROW()-10,IF(P56="Falta próxima acción",200+ROW()-10,IF(P56="Próxima",300+ROW()-10,IF(O56="Programada",400+ROW()-10,9999))))))</x:f>
        <x:v>9999</x:v>
      </x:c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35"/>
      <x:c r="B57" s="35"/>
      <x:c r="C57" s="35"/>
      <x:c r="D57" s="35"/>
      <x:c r="E57" s="37"/>
      <x:c r="F57" s="35"/>
      <x:c r="G57" s="35"/>
      <x:c r="H57" s="35"/>
      <x:c r="I57" s="35"/>
      <x:c r="J57" s="38"/>
      <x:c r="K57" s="37"/>
      <x:c r="L57" s="37"/>
      <x:c r="M57" s="97" t="str">
        <x:f>IF(A57="","",MAX(0,'CONFIGURACIÓN'!$D$11-E57))</x:f>
      </x:c>
      <x:c r="N57" s="99" t="str">
        <x:f>IF(A57="","",IFERROR(INDEX('EVALUACIONES'!$I$11:$I$60,MATCH(A57,'EVALUACIONES'!$A$11:$A$60,0)),""))</x:f>
      </x:c>
      <x:c r="O57" s="95" t="str">
        <x:f>IF(A57="","",IF(COUNTIFS('ENTREVISTAS'!$B$11:$B$90,A57,'ENTREVISTAS'!$H$11:$H$90,"Programada")&gt;0,"Programada",IF(COUNTIFS('ENTREVISTAS'!$B$11:$B$90,A57,'ENTREVISTAS'!$H$11:$H$90,"Completada")&gt;0,"Completada","Ninguna")))</x:f>
      </x:c>
      <x:c r="P57" s="95" t="str">
        <x:f>IF(A57="","",IF(OR(F57="Contratado",F57="Rechazado",F57="Retirado"),"Cerrado",IF(L57="","Falta próxima acción",IF(L57&lt;'CONFIGURACIÓN'!$D$11,"Vencida",IF(L57&lt;='CONFIGURACIÓN'!$D$11+'CONFIGURACIÓN'!$D$13,"Próxima","En plazo")))))</x:f>
      </x:c>
      <x:c r="Q57" s="95" t="str">
        <x:f>IF(A57="","",IF(OR(B57="",C57="",E57="",F57="",G57="",H57="",ISERROR(SEARCH("@",H57)),COUNTIF($A$11:$A$60,A57)&gt;1),"ERROR","CORRECTO"))</x:f>
      </x:c>
      <x:c r="R57" s="101" t="n">
        <x:f>IF(A57="",9999,IF(Q57="ERROR",ROW()-10,IF(P57="Vencida",100+ROW()-10,IF(P57="Falta próxima acción",200+ROW()-10,IF(P57="Próxima",300+ROW()-10,IF(O57="Programada",400+ROW()-10,9999))))))</x:f>
        <x:v>9999</x:v>
      </x:c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35"/>
      <x:c r="B58" s="35"/>
      <x:c r="C58" s="35"/>
      <x:c r="D58" s="35"/>
      <x:c r="E58" s="37"/>
      <x:c r="F58" s="35"/>
      <x:c r="G58" s="35"/>
      <x:c r="H58" s="35"/>
      <x:c r="I58" s="35"/>
      <x:c r="J58" s="38"/>
      <x:c r="K58" s="37"/>
      <x:c r="L58" s="37"/>
      <x:c r="M58" s="97" t="str">
        <x:f>IF(A58="","",MAX(0,'CONFIGURACIÓN'!$D$11-E58))</x:f>
      </x:c>
      <x:c r="N58" s="99" t="str">
        <x:f>IF(A58="","",IFERROR(INDEX('EVALUACIONES'!$I$11:$I$60,MATCH(A58,'EVALUACIONES'!$A$11:$A$60,0)),""))</x:f>
      </x:c>
      <x:c r="O58" s="95" t="str">
        <x:f>IF(A58="","",IF(COUNTIFS('ENTREVISTAS'!$B$11:$B$90,A58,'ENTREVISTAS'!$H$11:$H$90,"Programada")&gt;0,"Programada",IF(COUNTIFS('ENTREVISTAS'!$B$11:$B$90,A58,'ENTREVISTAS'!$H$11:$H$90,"Completada")&gt;0,"Completada","Ninguna")))</x:f>
      </x:c>
      <x:c r="P58" s="95" t="str">
        <x:f>IF(A58="","",IF(OR(F58="Contratado",F58="Rechazado",F58="Retirado"),"Cerrado",IF(L58="","Falta próxima acción",IF(L58&lt;'CONFIGURACIÓN'!$D$11,"Vencida",IF(L58&lt;='CONFIGURACIÓN'!$D$11+'CONFIGURACIÓN'!$D$13,"Próxima","En plazo")))))</x:f>
      </x:c>
      <x:c r="Q58" s="95" t="str">
        <x:f>IF(A58="","",IF(OR(B58="",C58="",E58="",F58="",G58="",H58="",ISERROR(SEARCH("@",H58)),COUNTIF($A$11:$A$60,A58)&gt;1),"ERROR","CORRECTO"))</x:f>
      </x:c>
      <x:c r="R58" s="101" t="n">
        <x:f>IF(A58="",9999,IF(Q58="ERROR",ROW()-10,IF(P58="Vencida",100+ROW()-10,IF(P58="Falta próxima acción",200+ROW()-10,IF(P58="Próxima",300+ROW()-10,IF(O58="Programada",400+ROW()-10,9999))))))</x:f>
        <x:v>9999</x:v>
      </x:c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35"/>
      <x:c r="B59" s="35"/>
      <x:c r="C59" s="35"/>
      <x:c r="D59" s="35"/>
      <x:c r="E59" s="37"/>
      <x:c r="F59" s="35"/>
      <x:c r="G59" s="35"/>
      <x:c r="H59" s="35"/>
      <x:c r="I59" s="35"/>
      <x:c r="J59" s="38"/>
      <x:c r="K59" s="37"/>
      <x:c r="L59" s="37"/>
      <x:c r="M59" s="97" t="str">
        <x:f>IF(A59="","",MAX(0,'CONFIGURACIÓN'!$D$11-E59))</x:f>
      </x:c>
      <x:c r="N59" s="99" t="str">
        <x:f>IF(A59="","",IFERROR(INDEX('EVALUACIONES'!$I$11:$I$60,MATCH(A59,'EVALUACIONES'!$A$11:$A$60,0)),""))</x:f>
      </x:c>
      <x:c r="O59" s="95" t="str">
        <x:f>IF(A59="","",IF(COUNTIFS('ENTREVISTAS'!$B$11:$B$90,A59,'ENTREVISTAS'!$H$11:$H$90,"Programada")&gt;0,"Programada",IF(COUNTIFS('ENTREVISTAS'!$B$11:$B$90,A59,'ENTREVISTAS'!$H$11:$H$90,"Completada")&gt;0,"Completada","Ninguna")))</x:f>
      </x:c>
      <x:c r="P59" s="95" t="str">
        <x:f>IF(A59="","",IF(OR(F59="Contratado",F59="Rechazado",F59="Retirado"),"Cerrado",IF(L59="","Falta próxima acción",IF(L59&lt;'CONFIGURACIÓN'!$D$11,"Vencida",IF(L59&lt;='CONFIGURACIÓN'!$D$11+'CONFIGURACIÓN'!$D$13,"Próxima","En plazo")))))</x:f>
      </x:c>
      <x:c r="Q59" s="95" t="str">
        <x:f>IF(A59="","",IF(OR(B59="",C59="",E59="",F59="",G59="",H59="",ISERROR(SEARCH("@",H59)),COUNTIF($A$11:$A$60,A59)&gt;1),"ERROR","CORRECTO"))</x:f>
      </x:c>
      <x:c r="R59" s="101" t="n">
        <x:f>IF(A59="",9999,IF(Q59="ERROR",ROW()-10,IF(P59="Vencida",100+ROW()-10,IF(P59="Falta próxima acción",200+ROW()-10,IF(P59="Próxima",300+ROW()-10,IF(O59="Programada",400+ROW()-10,9999))))))</x:f>
        <x:v>9999</x:v>
      </x:c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36"/>
      <x:c r="B60" s="36"/>
      <x:c r="C60" s="36"/>
      <x:c r="D60" s="36"/>
      <x:c r="E60" s="52"/>
      <x:c r="F60" s="36"/>
      <x:c r="G60" s="36"/>
      <x:c r="H60" s="36"/>
      <x:c r="I60" s="36"/>
      <x:c r="J60" s="53"/>
      <x:c r="K60" s="52"/>
      <x:c r="L60" s="52"/>
      <x:c r="M60" s="98" t="str">
        <x:f>IF(A60="","",MAX(0,'CONFIGURACIÓN'!$D$11-E60))</x:f>
      </x:c>
      <x:c r="N60" s="100" t="str">
        <x:f>IF(A60="","",IFERROR(INDEX('EVALUACIONES'!$I$11:$I$60,MATCH(A60,'EVALUACIONES'!$A$11:$A$60,0)),""))</x:f>
      </x:c>
      <x:c r="O60" s="96" t="str">
        <x:f>IF(A60="","",IF(COUNTIFS('ENTREVISTAS'!$B$11:$B$90,A60,'ENTREVISTAS'!$H$11:$H$90,"Programada")&gt;0,"Programada",IF(COUNTIFS('ENTREVISTAS'!$B$11:$B$90,A60,'ENTREVISTAS'!$H$11:$H$90,"Completada")&gt;0,"Completada","Ninguna")))</x:f>
      </x:c>
      <x:c r="P60" s="96" t="str">
        <x:f>IF(A60="","",IF(OR(F60="Contratado",F60="Rechazado",F60="Retirado"),"Cerrado",IF(L60="","Falta próxima acción",IF(L60&lt;'CONFIGURACIÓN'!$D$11,"Vencida",IF(L60&lt;='CONFIGURACIÓN'!$D$11+'CONFIGURACIÓN'!$D$13,"Próxima","En plazo")))))</x:f>
      </x:c>
      <x:c r="Q60" s="96" t="str">
        <x:f>IF(A60="","",IF(OR(B60="",C60="",E60="",F60="",G60="",H60="",ISERROR(SEARCH("@",H60)),COUNTIF($A$11:$A$60,A60)&gt;1),"ERROR","CORRECTO"))</x:f>
      </x:c>
      <x:c r="R60" s="102" t="n">
        <x:f>IF(A60="",9999,IF(Q60="ERROR",ROW()-10,IF(P60="Vencida",100+ROW()-10,IF(P60="Falta próxima acción",200+ROW()-10,IF(P60="Próxima",300+ROW()-10,IF(O60="Programada",400+ROW()-10,9999))))))</x:f>
        <x:v>9999</x:v>
      </x:c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P11:P60">
    <x:cfRule type="cellIs" dxfId="0" priority="1" operator="equal">
      <x:formula>"Vencida"</x:formula>
    </x:cfRule>
    <x:cfRule type="cellIs" dxfId="1" priority="2" operator="equal">
      <x:formula>"Falta próxima acción"</x:formula>
    </x:cfRule>
  </x:conditionalFormatting>
  <x:conditionalFormatting sqref="Q11:Q60">
    <x:cfRule type="cellIs" dxfId="2" priority="3" operator="equal">
      <x:formula>"ERROR"</x:formula>
    </x:cfRule>
  </x:conditionalFormatting>
  <x:dataValidations count="4">
    <x:dataValidation type="list" sqref="C11:C60">
      <x:formula1>$AA$11:$AA$15</x:formula1>
    </x:dataValidation>
    <x:dataValidation type="list" sqref="D11:D60">
      <x:formula1>$AB$11:$AB$15</x:formula1>
    </x:dataValidation>
    <x:dataValidation type="list" sqref="F11:F60">
      <x:formula1>$AC$11:$AC$18</x:formula1>
    </x:dataValidation>
    <x:dataValidation type="list" sqref="G11:G60">
      <x:formula1>$AD$11:$AD$14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8a80fc1979e407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25" hidden="0" customWidth="1"/>
    <x:col min="5" max="5" width="22" hidden="0" customWidth="1"/>
    <x:col min="6" max="6" width="15" hidden="0" customWidth="1"/>
    <x:col min="7" max="7" width="20" hidden="0" customWidth="1"/>
    <x:col min="8" max="8" width="14" hidden="0" customWidth="1"/>
    <x:col min="9" max="9" width="16" hidden="0" customWidth="1"/>
    <x:col min="10" max="10" width="11" hidden="0" customWidth="1"/>
    <x:col min="11" max="11" width="34" hidden="0" customWidth="1"/>
    <x:col min="12" max="12" width="19" hidden="0" customWidth="1"/>
    <x:col min="27" max="27" width="2" hidden="1" customWidth="1"/>
    <x:col min="28" max="28" width="2" hidden="1" customWidth="1"/>
    <x:col min="29" max="29" width="2" hidden="1" customWidth="1"/>
    <x:col min="30" max="30" width="2" hidden="1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Inicio</x:v>
      </x:c>
      <x:c r="B2" s="10" t="str">
        <x:v>Inicio</x:v>
      </x:c>
      <x:c r="C2" s="10" t="str">
        <x:v>Configuración</x:v>
      </x:c>
      <x:c r="D2" s="10" t="str">
        <x:v>Configuración</x:v>
      </x:c>
      <x:c r="E2" s="10" t="str">
        <x:v>Candidatos</x:v>
      </x:c>
      <x:c r="F2" s="10" t="str">
        <x:v>Candidatos</x:v>
      </x:c>
      <x:c r="G2" s="6" t="str">
        <x:v>Entrevistas</x:v>
      </x:c>
      <x:c r="H2" s="6" t="str">
        <x:v>Entrevistas</x:v>
      </x:c>
      <x:c r="I2" s="10" t="str">
        <x:v>Evaluaciones</x:v>
      </x:c>
      <x:c r="J2" s="10" t="str">
        <x:v>Evaluaciones</x:v>
      </x:c>
      <x:c r="K2" s="10" t="str">
        <x:v>Ofertas</x:v>
      </x:c>
      <x:c r="L2" s="10" t="str">
        <x:v>Ofertas</x:v>
      </x:c>
      <x:c r="M2" s="10" t="str">
        <x:v>Proceso</x:v>
      </x:c>
      <x:c r="N2" s="10" t="str">
        <x:v>Proceso</x:v>
      </x:c>
      <x:c r="O2" s="10" t="str">
        <x:v>Panel</x:v>
      </x:c>
      <x:c r="P2" s="10" t="str">
        <x:v>Panel</x:v>
      </x:c>
      <x:c r="Q2" s="10" t="str">
        <x:v>Panel</x:v>
      </x:c>
      <x:c r="R2" s="10" t="str">
        <x:v>Auditoría</x:v>
      </x:c>
      <x:c r="S2" s="10" t="str">
        <x:v>Auditoría</x:v>
      </x:c>
      <x:c r="T2" s="10" t="str">
        <x:v>Auditoría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FLUJO DE ENTREVISTAS</x:v>
      </x:c>
      <x:c r="B4" s="11" t="str">
        <x:v>FLUJO DE ENTREVISTAS</x:v>
      </x:c>
      <x:c r="C4" s="11" t="str">
        <x:v>FLUJO DE ENTREVISTAS</x:v>
      </x:c>
      <x:c r="D4" s="11" t="str">
        <x:v>FLUJO DE ENTREVISTAS</x:v>
      </x:c>
      <x:c r="E4" s="11" t="str">
        <x:v>FLUJO DE ENTREVISTAS</x:v>
      </x:c>
      <x:c r="F4" s="11" t="str">
        <x:v>FLUJO DE ENTREVISTAS</x:v>
      </x:c>
      <x:c r="G4" s="11" t="str">
        <x:v>FLUJO DE ENTREVISTAS</x:v>
      </x:c>
      <x:c r="H4" s="11" t="str">
        <x:v>FLUJO DE ENTREVISTAS</x:v>
      </x:c>
      <x:c r="I4" s="11" t="str">
        <x:v>FLUJO DE ENTREVISTAS</x:v>
      </x:c>
      <x:c r="J4" s="11" t="str">
        <x:v>FLUJO DE ENTREVISTAS</x:v>
      </x:c>
      <x:c r="K4" s="11" t="str">
        <x:v>FLUJO DE ENTREVISTAS</x:v>
      </x:c>
      <x:c r="L4" s="11" t="str">
        <x:v>FLUJO DE ENTREVISTAS</x:v>
      </x:c>
      <x:c r="M4" s="11" t="str">
        <x:v>FLUJO DE ENTREVISTAS</x:v>
      </x:c>
      <x:c r="N4" s="11" t="str">
        <x:v>FLUJO DE ENTREVISTAS</x:v>
      </x:c>
      <x:c r="O4" s="11" t="str">
        <x:v>FLUJO DE ENTREVISTAS</x:v>
      </x:c>
      <x:c r="P4" s="11" t="str">
        <x:v>FLUJO DE ENTREVISTAS</x:v>
      </x:c>
      <x:c r="Q4" s="11" t="str">
        <x:v>FLUJO DE ENTREVISTAS</x:v>
      </x:c>
      <x:c r="R4" s="11" t="str">
        <x:v>FLUJO DE ENTREVISTAS</x:v>
      </x:c>
      <x:c r="S4" s="11" t="str">
        <x:v>FLUJO DE ENTREVISTAS</x:v>
      </x:c>
      <x:c r="T4" s="11" t="str">
        <x:v>FLUJO DE ENTREVISTAS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Entrevistas y Seguimiento</x:v>
      </x:c>
      <x:c r="B6" s="16" t="str">
        <x:v>Entrevistas y Seguimiento</x:v>
      </x:c>
      <x:c r="C6" s="16" t="str">
        <x:v>Entrevistas y Seguimiento</x:v>
      </x:c>
      <x:c r="D6" s="16" t="str">
        <x:v>Entrevistas y Seguimiento</x:v>
      </x:c>
      <x:c r="E6" s="16" t="str">
        <x:v>Entrevistas y Seguimiento</x:v>
      </x:c>
      <x:c r="F6" s="16" t="str">
        <x:v>Entrevistas y Seguimiento</x:v>
      </x:c>
      <x:c r="G6" s="16" t="str">
        <x:v>Entrevistas y Seguimiento</x:v>
      </x:c>
      <x:c r="H6" s="16" t="str">
        <x:v>Entrevistas y Seguimiento</x:v>
      </x:c>
      <x:c r="I6" s="16" t="str">
        <x:v>Entrevistas y Seguimiento</x:v>
      </x:c>
      <x:c r="J6" s="16" t="str">
        <x:v>Entrevistas y Seguimiento</x:v>
      </x:c>
      <x:c r="K6" s="16" t="str">
        <x:v>Entrevistas y Seguimiento</x:v>
      </x:c>
      <x:c r="L6" s="16" t="str">
        <x:v>Entrevistas y Seguimiento</x:v>
      </x:c>
      <x:c r="M6" s="16" t="str">
        <x:v>Entrevistas y Seguimiento</x:v>
      </x:c>
      <x:c r="N6" s="16" t="str">
        <x:v>Entrevistas y Seguimiento</x:v>
      </x:c>
      <x:c r="O6" s="16" t="str">
        <x:v>Entrevistas y Seguimiento</x:v>
      </x:c>
      <x:c r="P6" s="16" t="str">
        <x:v>Entrevistas y Seguimiento</x:v>
      </x:c>
      <x:c r="Q6" s="16" t="str">
        <x:v>Entrevistas y Seguimiento</x:v>
      </x:c>
      <x:c r="R6" s="16" t="str">
        <x:v>Entrevistas y Seguimiento</x:v>
      </x:c>
      <x:c r="S6" s="16" t="str">
        <x:v>Entrevistas y Seguimiento</x:v>
      </x:c>
      <x:c r="T6" s="16" t="str">
        <x:v>Entrevistas y Seguimiento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Programe entrevistas, registre evidencias y detecte resultados incompletos.</x:v>
      </x:c>
      <x:c r="B7" s="18" t="str">
        <x:v>Programe entrevistas, registre evidencias y detecte resultados incompletos.</x:v>
      </x:c>
      <x:c r="C7" s="18" t="str">
        <x:v>Programe entrevistas, registre evidencias y detecte resultados incompletos.</x:v>
      </x:c>
      <x:c r="D7" s="18" t="str">
        <x:v>Programe entrevistas, registre evidencias y detecte resultados incompletos.</x:v>
      </x:c>
      <x:c r="E7" s="18" t="str">
        <x:v>Programe entrevistas, registre evidencias y detecte resultados incompletos.</x:v>
      </x:c>
      <x:c r="F7" s="18" t="str">
        <x:v>Programe entrevistas, registre evidencias y detecte resultados incompletos.</x:v>
      </x:c>
      <x:c r="G7" s="18" t="str">
        <x:v>Programe entrevistas, registre evidencias y detecte resultados incompletos.</x:v>
      </x:c>
      <x:c r="H7" s="18" t="str">
        <x:v>Programe entrevistas, registre evidencias y detecte resultados incompletos.</x:v>
      </x:c>
      <x:c r="I7" s="18" t="str">
        <x:v>Programe entrevistas, registre evidencias y detecte resultados incompletos.</x:v>
      </x:c>
      <x:c r="J7" s="18" t="str">
        <x:v>Programe entrevistas, registre evidencias y detecte resultados incompletos.</x:v>
      </x:c>
      <x:c r="K7" s="18" t="str">
        <x:v>Programe entrevistas, registre evidencias y detecte resultados incompletos.</x:v>
      </x:c>
      <x:c r="L7" s="18" t="str">
        <x:v>Programe entrevistas, registre evidencias y detecte resultados incompletos.</x:v>
      </x:c>
      <x:c r="M7" s="18" t="str">
        <x:v>Programe entrevistas, registre evidencias y detecte resultados incompletos.</x:v>
      </x:c>
      <x:c r="N7" s="18" t="str">
        <x:v>Programe entrevistas, registre evidencias y detecte resultados incompletos.</x:v>
      </x:c>
      <x:c r="O7" s="18" t="str">
        <x:v>Programe entrevistas, registre evidencias y detecte resultados incompletos.</x:v>
      </x:c>
      <x:c r="P7" s="18" t="str">
        <x:v>Programe entrevistas, registre evidencias y detecte resultados incompletos.</x:v>
      </x:c>
      <x:c r="Q7" s="18" t="str">
        <x:v>Programe entrevistas, registre evidencias y detecte resultados incompletos.</x:v>
      </x:c>
      <x:c r="R7" s="18" t="str">
        <x:v>Programe entrevistas, registre evidencias y detecte resultados incompletos.</x:v>
      </x:c>
      <x:c r="S7" s="18" t="str">
        <x:v>Programe entrevistas, registre evidencias y detecte resultados incompletos.</x:v>
      </x:c>
      <x:c r="T7" s="18" t="str">
        <x:v>Programe entrevistas, registre evidencias y detecte resultados incompletos.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ID entrevista</x:v>
      </x:c>
      <x:c r="B10" s="50" t="str">
        <x:v>ID candidato</x:v>
      </x:c>
      <x:c r="C10" s="50" t="str">
        <x:v>Candidato</x:v>
      </x:c>
      <x:c r="D10" s="50" t="str">
        <x:v>Puesto</x:v>
      </x:c>
      <x:c r="E10" s="50" t="str">
        <x:v>Tipo</x:v>
      </x:c>
      <x:c r="F10" s="50" t="str">
        <x:v>Fecha programada</x:v>
      </x:c>
      <x:c r="G10" s="50" t="str">
        <x:v>Entrevistador</x:v>
      </x:c>
      <x:c r="H10" s="50" t="str">
        <x:v>Estado</x:v>
      </x:c>
      <x:c r="I10" s="50" t="str">
        <x:v>Recomendación</x:v>
      </x:c>
      <x:c r="J10" s="50" t="str">
        <x:v>Puntuación</x:v>
      </x:c>
      <x:c r="K10" s="50" t="str">
        <x:v>Notas / evidencia</x:v>
      </x:c>
      <x:c r="L10" s="51" t="str">
        <x:v>Control de seguimiento</x:v>
      </x:c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35" t="str">
        <x:v>I-001</x:v>
      </x:c>
      <x:c r="B11" s="35" t="str">
        <x:v>C-001</x:v>
      </x:c>
      <x:c r="C11" s="95" t="str">
        <x:f>IF(B11="","",IFERROR(INDEX('CANDIDATOS'!$B$11:$B$60,MATCH(B11,'CANDIDATOS'!$A$11:$A$60,0)),""))</x:f>
        <x:v>Maya Hassan</x:v>
      </x:c>
      <x:c r="D11" s="95" t="str">
        <x:f>IF(B11="","",IFERROR(INDEX('CANDIDATOS'!$C$11:$C$60,MATCH(B11,'CANDIDATOS'!$A$11:$A$60,0)),""))</x:f>
        <x:v>Coordinador de Operaciones</x:v>
      </x:c>
      <x:c r="E11" s="35" t="str">
        <x:v>Responsable de contratación</x:v>
      </x:c>
      <x:c r="F11" s="37" t="d">
        <x:v>2026-10-29T00:00:00.000Z</x:v>
      </x:c>
      <x:c r="G11" s="35" t="str">
        <x:v>Aisha Khan</x:v>
      </x:c>
      <x:c r="H11" s="35" t="str">
        <x:v>Programada</x:v>
      </x:c>
      <x:c r="I11" s="35" t="str"/>
      <x:c r="J11" s="103"/>
      <x:c r="K11" s="35" t="str"/>
      <x:c r="L11" s="95" t="str">
        <x:f>IF(A11="","",IF(OR(B11="",C11="",E11="",F11="",G11="",H11=""),"ERROR",IF(AND(H11="Completada",OR(I11="",J11="")),"Falta resultado",IF(AND(H11="Programada",F11&lt;'CONFIGURACIÓN'!$D$11),"Vencida","Listo"))))</x:f>
        <x:v>Listo</x:v>
      </x:c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 t="str">
        <x:f>'CANDIDATOS'!$A$11</x:f>
        <x:v>C-001</x:v>
      </x:c>
      <x:c r="AB11" s="1" t="str">
        <x:v>Entrevista telefónica</x:v>
      </x:c>
      <x:c r="AC11" s="1" t="str">
        <x:v>Programada</x:v>
      </x:c>
      <x:c r="AD11" s="1" t="str">
        <x:v>Sí rotundo</x:v>
      </x:c>
    </x:row>
    <x:row r="12">
      <x:c r="A12" s="35" t="str">
        <x:v>I-002</x:v>
      </x:c>
      <x:c r="B12" s="35" t="str">
        <x:v>C-002</x:v>
      </x:c>
      <x:c r="C12" s="95" t="str">
        <x:f>IF(B12="","",IFERROR(INDEX('CANDIDATOS'!$B$11:$B$60,MATCH(B12,'CANDIDATOS'!$A$11:$A$60,0)),""))</x:f>
        <x:v>Daniel Ruiz</x:v>
      </x:c>
      <x:c r="D12" s="95" t="str">
        <x:f>IF(B12="","",IFERROR(INDEX('CANDIDATOS'!$C$11:$C$60,MATCH(B12,'CANDIDATOS'!$A$11:$A$60,0)),""))</x:f>
        <x:v>Ejecutivo de Ventas</x:v>
      </x:c>
      <x:c r="E12" s="35" t="str">
        <x:v>Entrevista telefónica</x:v>
      </x:c>
      <x:c r="F12" s="37" t="d">
        <x:v>2026-10-24T00:00:00.000Z</x:v>
      </x:c>
      <x:c r="G12" s="35" t="str">
        <x:v>Omar Saleh</x:v>
      </x:c>
      <x:c r="H12" s="35" t="str">
        <x:v>Completada</x:v>
      </x:c>
      <x:c r="I12" s="35" t="str">
        <x:v>Sí</x:v>
      </x:c>
      <x:c r="J12" s="103" t="n">
        <x:v>76</x:v>
      </x:c>
      <x:c r="K12" s="35" t="str">
        <x:v>Relevant customer experience.</x:v>
      </x:c>
      <x:c r="L12" s="95" t="str">
        <x:f>IF(A12="","",IF(OR(B12="",C12="",E12="",F12="",G12="",H12=""),"ERROR",IF(AND(H12="Completada",OR(I12="",J12="")),"Falta resultado",IF(AND(H12="Programada",F12&lt;'CONFIGURACIÓN'!$D$11),"Vencida","Listo"))))</x:f>
        <x:v>Listo</x:v>
      </x:c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 t="str">
        <x:f>'CANDIDATOS'!$A$12</x:f>
        <x:v>C-002</x:v>
      </x:c>
      <x:c r="AB12" s="1" t="str">
        <x:v>Responsable de contratación</x:v>
      </x:c>
      <x:c r="AC12" s="1" t="str">
        <x:v>Completada</x:v>
      </x:c>
      <x:c r="AD12" s="1" t="str">
        <x:v>Sí</x:v>
      </x:c>
    </x:row>
    <x:row r="13">
      <x:c r="A13" s="35" t="str">
        <x:v>I-003</x:v>
      </x:c>
      <x:c r="B13" s="35" t="str">
        <x:v>C-003</x:v>
      </x:c>
      <x:c r="C13" s="95" t="str">
        <x:f>IF(B13="","",IFERROR(INDEX('CANDIDATOS'!$B$11:$B$60,MATCH(B13,'CANDIDATOS'!$A$11:$A$60,0)),""))</x:f>
        <x:v>Sofia Kim</x:v>
      </x:c>
      <x:c r="D13" s="95" t="str">
        <x:f>IF(B13="","",IFERROR(INDEX('CANDIDATOS'!$C$11:$C$60,MATCH(B13,'CANDIDATOS'!$A$11:$A$60,0)),""))</x:f>
        <x:v>Analista Financiero</x:v>
      </x:c>
      <x:c r="E13" s="35" t="str">
        <x:v>Panel final</x:v>
      </x:c>
      <x:c r="F13" s="37" t="d">
        <x:v>2026-10-30T00:00:00.000Z</x:v>
      </x:c>
      <x:c r="G13" s="35" t="str">
        <x:v>Leila Morgan</x:v>
      </x:c>
      <x:c r="H13" s="35" t="str">
        <x:v>Programada</x:v>
      </x:c>
      <x:c r="I13" s="35" t="str"/>
      <x:c r="J13" s="103"/>
      <x:c r="K13" s="35" t="str"/>
      <x:c r="L13" s="95" t="str">
        <x:f>IF(A13="","",IF(OR(B13="",C13="",E13="",F13="",G13="",H13=""),"ERROR",IF(AND(H13="Completada",OR(I13="",J13="")),"Falta resultado",IF(AND(H13="Programada",F13&lt;'CONFIGURACIÓN'!$D$11),"Vencida","Listo"))))</x:f>
        <x:v>Listo</x:v>
      </x:c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 t="str">
        <x:f>'CANDIDATOS'!$A$13</x:f>
        <x:v>C-003</x:v>
      </x:c>
      <x:c r="AB13" s="1" t="str">
        <x:v>Entrevista de habilidades</x:v>
      </x:c>
      <x:c r="AC13" s="1" t="str">
        <x:v>Cancelada</x:v>
      </x:c>
      <x:c r="AD13" s="1" t="str">
        <x:v>En espera</x:v>
      </x:c>
    </x:row>
    <x:row r="14">
      <x:c r="A14" s="35" t="str">
        <x:v>I-004</x:v>
      </x:c>
      <x:c r="B14" s="35" t="str">
        <x:v>C-004</x:v>
      </x:c>
      <x:c r="C14" s="95" t="str">
        <x:f>IF(B14="","",IFERROR(INDEX('CANDIDATOS'!$B$11:$B$60,MATCH(B14,'CANDIDATOS'!$A$11:$A$60,0)),""))</x:f>
        <x:v>Amir Patel</x:v>
      </x:c>
      <x:c r="D14" s="95" t="str">
        <x:f>IF(B14="","",IFERROR(INDEX('CANDIDATOS'!$C$11:$C$60,MATCH(B14,'CANDIDATOS'!$A$11:$A$60,0)),""))</x:f>
        <x:v>Especialista de Marketing</x:v>
      </x:c>
      <x:c r="E14" s="35" t="str">
        <x:v>Panel final</x:v>
      </x:c>
      <x:c r="F14" s="37" t="d">
        <x:v>2026-10-25T00:00:00.000Z</x:v>
      </x:c>
      <x:c r="G14" s="35" t="str">
        <x:v>Nora Silva</x:v>
      </x:c>
      <x:c r="H14" s="35" t="str">
        <x:v>Completada</x:v>
      </x:c>
      <x:c r="I14" s="35" t="str">
        <x:v>Sí rotundo</x:v>
      </x:c>
      <x:c r="J14" s="103" t="n">
        <x:v>84</x:v>
      </x:c>
      <x:c r="K14" s="35" t="str">
        <x:v>Strong portfolio and evidence.</x:v>
      </x:c>
      <x:c r="L14" s="95" t="str">
        <x:f>IF(A14="","",IF(OR(B14="",C14="",E14="",F14="",G14="",H14=""),"ERROR",IF(AND(H14="Completada",OR(I14="",J14="")),"Falta resultado",IF(AND(H14="Programada",F14&lt;'CONFIGURACIÓN'!$D$11),"Vencida","Listo"))))</x:f>
        <x:v>Listo</x:v>
      </x:c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 t="str">
        <x:f>'CANDIDATOS'!$A$14</x:f>
        <x:v>C-004</x:v>
      </x:c>
      <x:c r="AB14" s="1" t="str">
        <x:v>Panel final</x:v>
      </x:c>
      <x:c r="AC14" s="1" t="str">
        <x:v>No asistió</x:v>
      </x:c>
      <x:c r="AD14" s="1" t="str">
        <x:v>No</x:v>
      </x:c>
    </x:row>
    <x:row r="15">
      <x:c r="A15" s="35" t="str">
        <x:v>I-005</x:v>
      </x:c>
      <x:c r="B15" s="35" t="str">
        <x:v>C-007</x:v>
      </x:c>
      <x:c r="C15" s="95" t="str">
        <x:f>IF(B15="","",IFERROR(INDEX('CANDIDATOS'!$B$11:$B$60,MATCH(B15,'CANDIDATOS'!$A$11:$A$60,0)),""))</x:f>
        <x:v>Noor Al Mansoori</x:v>
      </x:c>
      <x:c r="D15" s="95" t="str">
        <x:f>IF(B15="","",IFERROR(INDEX('CANDIDATOS'!$C$11:$C$60,MATCH(B15,'CANDIDATOS'!$A$11:$A$60,0)),""))</x:f>
        <x:v>Ejecutivo de Ventas</x:v>
      </x:c>
      <x:c r="E15" s="35" t="str">
        <x:v>Responsable de contratación</x:v>
      </x:c>
      <x:c r="F15" s="37" t="d">
        <x:v>2026-10-27T00:00:00.000Z</x:v>
      </x:c>
      <x:c r="G15" s="35" t="str">
        <x:v>Omar Saleh</x:v>
      </x:c>
      <x:c r="H15" s="35" t="str">
        <x:v>Completada</x:v>
      </x:c>
      <x:c r="I15" s="35" t="str">
        <x:v>Sí</x:v>
      </x:c>
      <x:c r="J15" s="103" t="n">
        <x:v>80</x:v>
      </x:c>
      <x:c r="K15" s="35" t="str">
        <x:v>Clear commercial examples.</x:v>
      </x:c>
      <x:c r="L15" s="95" t="str">
        <x:f>IF(A15="","",IF(OR(B15="",C15="",E15="",F15="",G15="",H15=""),"ERROR",IF(AND(H15="Completada",OR(I15="",J15="")),"Falta resultado",IF(AND(H15="Programada",F15&lt;'CONFIGURACIÓN'!$D$11),"Vencida","Listo"))))</x:f>
        <x:v>Listo</x:v>
      </x:c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 t="str">
        <x:f>'CANDIDATOS'!$A$15</x:f>
        <x:v>C-005</x:v>
      </x:c>
      <x:c r="AB15" s="1"/>
      <x:c r="AC15" s="1"/>
      <x:c r="AD15" s="1"/>
    </x:row>
    <x:row r="16">
      <x:c r="A16" s="35" t="str">
        <x:v>I-006</x:v>
      </x:c>
      <x:c r="B16" s="35" t="str">
        <x:v>C-008</x:v>
      </x:c>
      <x:c r="C16" s="95" t="str">
        <x:f>IF(B16="","",IFERROR(INDEX('CANDIDATOS'!$B$11:$B$60,MATCH(B16,'CANDIDATOS'!$A$11:$A$60,0)),""))</x:f>
        <x:v>Emma Chen</x:v>
      </x:c>
      <x:c r="D16" s="95" t="str">
        <x:f>IF(B16="","",IFERROR(INDEX('CANDIDATOS'!$C$11:$C$60,MATCH(B16,'CANDIDATOS'!$A$11:$A$60,0)),""))</x:f>
        <x:v>Analista Financiero</x:v>
      </x:c>
      <x:c r="E16" s="35" t="str">
        <x:v>Entrevista telefónica</x:v>
      </x:c>
      <x:c r="F16" s="37" t="d">
        <x:v>2026-10-31T00:00:00.000Z</x:v>
      </x:c>
      <x:c r="G16" s="35" t="str">
        <x:v>Leila Morgan</x:v>
      </x:c>
      <x:c r="H16" s="35" t="str">
        <x:v>Programada</x:v>
      </x:c>
      <x:c r="I16" s="35" t="str"/>
      <x:c r="J16" s="103"/>
      <x:c r="K16" s="35" t="str"/>
      <x:c r="L16" s="95" t="str">
        <x:f>IF(A16="","",IF(OR(B16="",C16="",E16="",F16="",G16="",H16=""),"ERROR",IF(AND(H16="Completada",OR(I16="",J16="")),"Falta resultado",IF(AND(H16="Programada",F16&lt;'CONFIGURACIÓN'!$D$11),"Vencida","Listo"))))</x:f>
        <x:v>Listo</x:v>
      </x:c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 t="str">
        <x:f>'CANDIDATOS'!$A$16</x:f>
        <x:v>C-006</x:v>
      </x:c>
      <x:c r="AB16" s="1"/>
      <x:c r="AC16" s="1"/>
      <x:c r="AD16" s="1"/>
    </x:row>
    <x:row r="17">
      <x:c r="A17" s="35" t="str">
        <x:v>I-007</x:v>
      </x:c>
      <x:c r="B17" s="35" t="str">
        <x:v>C-010</x:v>
      </x:c>
      <x:c r="C17" s="95" t="str">
        <x:f>IF(B17="","",IFERROR(INDEX('CANDIDATOS'!$B$11:$B$60,MATCH(B17,'CANDIDATOS'!$A$11:$A$60,0)),""))</x:f>
        <x:v>Lucía Torres</x:v>
      </x:c>
      <x:c r="D17" s="95" t="str">
        <x:f>IF(B17="","",IFERROR(INDEX('CANDIDATOS'!$C$11:$C$60,MATCH(B17,'CANDIDATOS'!$A$11:$A$60,0)),""))</x:f>
        <x:v>Responsable de Éxito del Cliente</x:v>
      </x:c>
      <x:c r="E17" s="35" t="str">
        <x:v>Entrevista telefónica</x:v>
      </x:c>
      <x:c r="F17" s="37" t="d">
        <x:v>2026-11-02T00:00:00.000Z</x:v>
      </x:c>
      <x:c r="G17" s="35" t="str">
        <x:v>Nora Silva</x:v>
      </x:c>
      <x:c r="H17" s="35" t="str">
        <x:v>Programada</x:v>
      </x:c>
      <x:c r="I17" s="35" t="str"/>
      <x:c r="J17" s="103"/>
      <x:c r="K17" s="35" t="str"/>
      <x:c r="L17" s="95" t="str">
        <x:f>IF(A17="","",IF(OR(B17="",C17="",E17="",F17="",G17="",H17=""),"ERROR",IF(AND(H17="Completada",OR(I17="",J17="")),"Falta resultado",IF(AND(H17="Programada",F17&lt;'CONFIGURACIÓN'!$D$11),"Vencida","Listo"))))</x:f>
        <x:v>Listo</x:v>
      </x:c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 t="str">
        <x:f>'CANDIDATOS'!$A$17</x:f>
        <x:v>C-007</x:v>
      </x:c>
      <x:c r="AB17" s="1"/>
      <x:c r="AC17" s="1"/>
      <x:c r="AD17" s="1"/>
    </x:row>
    <x:row r="18">
      <x:c r="A18" s="35"/>
      <x:c r="B18" s="35"/>
      <x:c r="C18" s="95" t="str">
        <x:f>IF(B18="","",IFERROR(INDEX('CANDIDATOS'!$B$11:$B$60,MATCH(B18,'CANDIDATOS'!$A$11:$A$60,0)),""))</x:f>
      </x:c>
      <x:c r="D18" s="95" t="str">
        <x:f>IF(B18="","",IFERROR(INDEX('CANDIDATOS'!$C$11:$C$60,MATCH(B18,'CANDIDATOS'!$A$11:$A$60,0)),""))</x:f>
      </x:c>
      <x:c r="E18" s="35"/>
      <x:c r="F18" s="37"/>
      <x:c r="G18" s="35"/>
      <x:c r="H18" s="35"/>
      <x:c r="I18" s="35"/>
      <x:c r="J18" s="103"/>
      <x:c r="K18" s="35"/>
      <x:c r="L18" s="95" t="str">
        <x:f>IF(A18="","",IF(OR(B18="",C18="",E18="",F18="",G18="",H18=""),"ERROR",IF(AND(H18="Completada",OR(I18="",J18="")),"Falta resultado",IF(AND(H18="Programada",F18&lt;'CONFIGURACIÓN'!$D$11),"Vencida","Listo"))))</x:f>
      </x:c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 t="str">
        <x:f>'CANDIDATOS'!$A$18</x:f>
        <x:v>C-008</x:v>
      </x:c>
      <x:c r="AB18" s="1"/>
      <x:c r="AC18" s="1"/>
      <x:c r="AD18" s="1"/>
    </x:row>
    <x:row r="19">
      <x:c r="A19" s="35"/>
      <x:c r="B19" s="35"/>
      <x:c r="C19" s="95" t="str">
        <x:f>IF(B19="","",IFERROR(INDEX('CANDIDATOS'!$B$11:$B$60,MATCH(B19,'CANDIDATOS'!$A$11:$A$60,0)),""))</x:f>
      </x:c>
      <x:c r="D19" s="95" t="str">
        <x:f>IF(B19="","",IFERROR(INDEX('CANDIDATOS'!$C$11:$C$60,MATCH(B19,'CANDIDATOS'!$A$11:$A$60,0)),""))</x:f>
      </x:c>
      <x:c r="E19" s="35"/>
      <x:c r="F19" s="37"/>
      <x:c r="G19" s="35"/>
      <x:c r="H19" s="35"/>
      <x:c r="I19" s="35"/>
      <x:c r="J19" s="103"/>
      <x:c r="K19" s="35"/>
      <x:c r="L19" s="95" t="str">
        <x:f>IF(A19="","",IF(OR(B19="",C19="",E19="",F19="",G19="",H19=""),"ERROR",IF(AND(H19="Completada",OR(I19="",J19="")),"Falta resultado",IF(AND(H19="Programada",F19&lt;'CONFIGURACIÓN'!$D$11),"Vencida","Listo"))))</x:f>
      </x:c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 t="str">
        <x:f>'CANDIDATOS'!$A$19</x:f>
        <x:v>C-009</x:v>
      </x:c>
      <x:c r="AB19" s="1"/>
      <x:c r="AC19" s="1"/>
      <x:c r="AD19" s="1"/>
    </x:row>
    <x:row r="20">
      <x:c r="A20" s="35"/>
      <x:c r="B20" s="35"/>
      <x:c r="C20" s="95" t="str">
        <x:f>IF(B20="","",IFERROR(INDEX('CANDIDATOS'!$B$11:$B$60,MATCH(B20,'CANDIDATOS'!$A$11:$A$60,0)),""))</x:f>
      </x:c>
      <x:c r="D20" s="95" t="str">
        <x:f>IF(B20="","",IFERROR(INDEX('CANDIDATOS'!$C$11:$C$60,MATCH(B20,'CANDIDATOS'!$A$11:$A$60,0)),""))</x:f>
      </x:c>
      <x:c r="E20" s="35"/>
      <x:c r="F20" s="37"/>
      <x:c r="G20" s="35"/>
      <x:c r="H20" s="35"/>
      <x:c r="I20" s="35"/>
      <x:c r="J20" s="103"/>
      <x:c r="K20" s="35"/>
      <x:c r="L20" s="95" t="str">
        <x:f>IF(A20="","",IF(OR(B20="",C20="",E20="",F20="",G20="",H20=""),"ERROR",IF(AND(H20="Completada",OR(I20="",J20="")),"Falta resultado",IF(AND(H20="Programada",F20&lt;'CONFIGURACIÓN'!$D$11),"Vencida","Listo"))))</x:f>
      </x:c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 t="str">
        <x:f>'CANDIDATOS'!$A$20</x:f>
        <x:v>C-010</x:v>
      </x:c>
      <x:c r="AB20" s="1"/>
      <x:c r="AC20" s="1"/>
      <x:c r="AD20" s="1"/>
    </x:row>
    <x:row r="21">
      <x:c r="A21" s="35"/>
      <x:c r="B21" s="35"/>
      <x:c r="C21" s="95" t="str">
        <x:f>IF(B21="","",IFERROR(INDEX('CANDIDATOS'!$B$11:$B$60,MATCH(B21,'CANDIDATOS'!$A$11:$A$60,0)),""))</x:f>
      </x:c>
      <x:c r="D21" s="95" t="str">
        <x:f>IF(B21="","",IFERROR(INDEX('CANDIDATOS'!$C$11:$C$60,MATCH(B21,'CANDIDATOS'!$A$11:$A$60,0)),""))</x:f>
      </x:c>
      <x:c r="E21" s="35"/>
      <x:c r="F21" s="37"/>
      <x:c r="G21" s="35"/>
      <x:c r="H21" s="35"/>
      <x:c r="I21" s="35"/>
      <x:c r="J21" s="103"/>
      <x:c r="K21" s="35"/>
      <x:c r="L21" s="95" t="str">
        <x:f>IF(A21="","",IF(OR(B21="",C21="",E21="",F21="",G21="",H21=""),"ERROR",IF(AND(H21="Completada",OR(I21="",J21="")),"Falta resultado",IF(AND(H21="Programada",F21&lt;'CONFIGURACIÓN'!$D$11),"Vencida","Listo"))))</x:f>
      </x:c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 t="n">
        <x:f>'CANDIDATOS'!$A$21</x:f>
        <x:v>0</x:v>
      </x:c>
      <x:c r="AB21" s="1"/>
      <x:c r="AC21" s="1"/>
      <x:c r="AD21" s="1"/>
    </x:row>
    <x:row r="22">
      <x:c r="A22" s="35"/>
      <x:c r="B22" s="35"/>
      <x:c r="C22" s="95" t="str">
        <x:f>IF(B22="","",IFERROR(INDEX('CANDIDATOS'!$B$11:$B$60,MATCH(B22,'CANDIDATOS'!$A$11:$A$60,0)),""))</x:f>
      </x:c>
      <x:c r="D22" s="95" t="str">
        <x:f>IF(B22="","",IFERROR(INDEX('CANDIDATOS'!$C$11:$C$60,MATCH(B22,'CANDIDATOS'!$A$11:$A$60,0)),""))</x:f>
      </x:c>
      <x:c r="E22" s="35"/>
      <x:c r="F22" s="37"/>
      <x:c r="G22" s="35"/>
      <x:c r="H22" s="35"/>
      <x:c r="I22" s="35"/>
      <x:c r="J22" s="103"/>
      <x:c r="K22" s="35"/>
      <x:c r="L22" s="95" t="str">
        <x:f>IF(A22="","",IF(OR(B22="",C22="",E22="",F22="",G22="",H22=""),"ERROR",IF(AND(H22="Completada",OR(I22="",J22="")),"Falta resultado",IF(AND(H22="Programada",F22&lt;'CONFIGURACIÓN'!$D$11),"Vencida","Listo"))))</x:f>
      </x:c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 t="n">
        <x:f>'CANDIDATOS'!$A$22</x:f>
        <x:v>0</x:v>
      </x:c>
      <x:c r="AB22" s="1"/>
      <x:c r="AC22" s="1"/>
      <x:c r="AD22" s="1"/>
    </x:row>
    <x:row r="23">
      <x:c r="A23" s="35"/>
      <x:c r="B23" s="35"/>
      <x:c r="C23" s="95" t="str">
        <x:f>IF(B23="","",IFERROR(INDEX('CANDIDATOS'!$B$11:$B$60,MATCH(B23,'CANDIDATOS'!$A$11:$A$60,0)),""))</x:f>
      </x:c>
      <x:c r="D23" s="95" t="str">
        <x:f>IF(B23="","",IFERROR(INDEX('CANDIDATOS'!$C$11:$C$60,MATCH(B23,'CANDIDATOS'!$A$11:$A$60,0)),""))</x:f>
      </x:c>
      <x:c r="E23" s="35"/>
      <x:c r="F23" s="37"/>
      <x:c r="G23" s="35"/>
      <x:c r="H23" s="35"/>
      <x:c r="I23" s="35"/>
      <x:c r="J23" s="103"/>
      <x:c r="K23" s="35"/>
      <x:c r="L23" s="95" t="str">
        <x:f>IF(A23="","",IF(OR(B23="",C23="",E23="",F23="",G23="",H23=""),"ERROR",IF(AND(H23="Completada",OR(I23="",J23="")),"Falta resultado",IF(AND(H23="Programada",F23&lt;'CONFIGURACIÓN'!$D$11),"Vencida","Listo"))))</x:f>
      </x:c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 t="n">
        <x:f>'CANDIDATOS'!$A$23</x:f>
        <x:v>0</x:v>
      </x:c>
      <x:c r="AB23" s="1"/>
      <x:c r="AC23" s="1"/>
      <x:c r="AD23" s="1"/>
    </x:row>
    <x:row r="24">
      <x:c r="A24" s="35"/>
      <x:c r="B24" s="35"/>
      <x:c r="C24" s="95" t="str">
        <x:f>IF(B24="","",IFERROR(INDEX('CANDIDATOS'!$B$11:$B$60,MATCH(B24,'CANDIDATOS'!$A$11:$A$60,0)),""))</x:f>
      </x:c>
      <x:c r="D24" s="95" t="str">
        <x:f>IF(B24="","",IFERROR(INDEX('CANDIDATOS'!$C$11:$C$60,MATCH(B24,'CANDIDATOS'!$A$11:$A$60,0)),""))</x:f>
      </x:c>
      <x:c r="E24" s="35"/>
      <x:c r="F24" s="37"/>
      <x:c r="G24" s="35"/>
      <x:c r="H24" s="35"/>
      <x:c r="I24" s="35"/>
      <x:c r="J24" s="103"/>
      <x:c r="K24" s="35"/>
      <x:c r="L24" s="95" t="str">
        <x:f>IF(A24="","",IF(OR(B24="",C24="",E24="",F24="",G24="",H24=""),"ERROR",IF(AND(H24="Completada",OR(I24="",J24="")),"Falta resultado",IF(AND(H24="Programada",F24&lt;'CONFIGURACIÓN'!$D$11),"Vencida","Listo"))))</x:f>
      </x:c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 t="n">
        <x:f>'CANDIDATOS'!$A$24</x:f>
        <x:v>0</x:v>
      </x:c>
      <x:c r="AB24" s="1"/>
      <x:c r="AC24" s="1"/>
      <x:c r="AD24" s="1"/>
    </x:row>
    <x:row r="25">
      <x:c r="A25" s="35"/>
      <x:c r="B25" s="35"/>
      <x:c r="C25" s="95" t="str">
        <x:f>IF(B25="","",IFERROR(INDEX('CANDIDATOS'!$B$11:$B$60,MATCH(B25,'CANDIDATOS'!$A$11:$A$60,0)),""))</x:f>
      </x:c>
      <x:c r="D25" s="95" t="str">
        <x:f>IF(B25="","",IFERROR(INDEX('CANDIDATOS'!$C$11:$C$60,MATCH(B25,'CANDIDATOS'!$A$11:$A$60,0)),""))</x:f>
      </x:c>
      <x:c r="E25" s="35"/>
      <x:c r="F25" s="37"/>
      <x:c r="G25" s="35"/>
      <x:c r="H25" s="35"/>
      <x:c r="I25" s="35"/>
      <x:c r="J25" s="103"/>
      <x:c r="K25" s="35"/>
      <x:c r="L25" s="95" t="str">
        <x:f>IF(A25="","",IF(OR(B25="",C25="",E25="",F25="",G25="",H25=""),"ERROR",IF(AND(H25="Completada",OR(I25="",J25="")),"Falta resultado",IF(AND(H25="Programada",F25&lt;'CONFIGURACIÓN'!$D$11),"Vencida","Listo"))))</x:f>
      </x:c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 t="n">
        <x:f>'CANDIDATOS'!$A$25</x:f>
        <x:v>0</x:v>
      </x:c>
      <x:c r="AB25" s="1"/>
      <x:c r="AC25" s="1"/>
      <x:c r="AD25" s="1"/>
    </x:row>
    <x:row r="26">
      <x:c r="A26" s="35"/>
      <x:c r="B26" s="35"/>
      <x:c r="C26" s="95" t="str">
        <x:f>IF(B26="","",IFERROR(INDEX('CANDIDATOS'!$B$11:$B$60,MATCH(B26,'CANDIDATOS'!$A$11:$A$60,0)),""))</x:f>
      </x:c>
      <x:c r="D26" s="95" t="str">
        <x:f>IF(B26="","",IFERROR(INDEX('CANDIDATOS'!$C$11:$C$60,MATCH(B26,'CANDIDATOS'!$A$11:$A$60,0)),""))</x:f>
      </x:c>
      <x:c r="E26" s="35"/>
      <x:c r="F26" s="37"/>
      <x:c r="G26" s="35"/>
      <x:c r="H26" s="35"/>
      <x:c r="I26" s="35"/>
      <x:c r="J26" s="103"/>
      <x:c r="K26" s="35"/>
      <x:c r="L26" s="95" t="str">
        <x:f>IF(A26="","",IF(OR(B26="",C26="",E26="",F26="",G26="",H26=""),"ERROR",IF(AND(H26="Completada",OR(I26="",J26="")),"Falta resultado",IF(AND(H26="Programada",F26&lt;'CONFIGURACIÓN'!$D$11),"Vencida","Listo"))))</x:f>
      </x:c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 t="n">
        <x:f>'CANDIDATOS'!$A$26</x:f>
        <x:v>0</x:v>
      </x:c>
      <x:c r="AB26" s="1"/>
      <x:c r="AC26" s="1"/>
      <x:c r="AD26" s="1"/>
    </x:row>
    <x:row r="27">
      <x:c r="A27" s="35"/>
      <x:c r="B27" s="35"/>
      <x:c r="C27" s="95" t="str">
        <x:f>IF(B27="","",IFERROR(INDEX('CANDIDATOS'!$B$11:$B$60,MATCH(B27,'CANDIDATOS'!$A$11:$A$60,0)),""))</x:f>
      </x:c>
      <x:c r="D27" s="95" t="str">
        <x:f>IF(B27="","",IFERROR(INDEX('CANDIDATOS'!$C$11:$C$60,MATCH(B27,'CANDIDATOS'!$A$11:$A$60,0)),""))</x:f>
      </x:c>
      <x:c r="E27" s="35"/>
      <x:c r="F27" s="37"/>
      <x:c r="G27" s="35"/>
      <x:c r="H27" s="35"/>
      <x:c r="I27" s="35"/>
      <x:c r="J27" s="103"/>
      <x:c r="K27" s="35"/>
      <x:c r="L27" s="95" t="str">
        <x:f>IF(A27="","",IF(OR(B27="",C27="",E27="",F27="",G27="",H27=""),"ERROR",IF(AND(H27="Completada",OR(I27="",J27="")),"Falta resultado",IF(AND(H27="Programada",F27&lt;'CONFIGURACIÓN'!$D$11),"Vencida","Listo"))))</x:f>
      </x:c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 t="n">
        <x:f>'CANDIDATOS'!$A$27</x:f>
        <x:v>0</x:v>
      </x:c>
      <x:c r="AB27" s="1"/>
      <x:c r="AC27" s="1"/>
      <x:c r="AD27" s="1"/>
    </x:row>
    <x:row r="28">
      <x:c r="A28" s="35"/>
      <x:c r="B28" s="35"/>
      <x:c r="C28" s="95" t="str">
        <x:f>IF(B28="","",IFERROR(INDEX('CANDIDATOS'!$B$11:$B$60,MATCH(B28,'CANDIDATOS'!$A$11:$A$60,0)),""))</x:f>
      </x:c>
      <x:c r="D28" s="95" t="str">
        <x:f>IF(B28="","",IFERROR(INDEX('CANDIDATOS'!$C$11:$C$60,MATCH(B28,'CANDIDATOS'!$A$11:$A$60,0)),""))</x:f>
      </x:c>
      <x:c r="E28" s="35"/>
      <x:c r="F28" s="37"/>
      <x:c r="G28" s="35"/>
      <x:c r="H28" s="35"/>
      <x:c r="I28" s="35"/>
      <x:c r="J28" s="103"/>
      <x:c r="K28" s="35"/>
      <x:c r="L28" s="95" t="str">
        <x:f>IF(A28="","",IF(OR(B28="",C28="",E28="",F28="",G28="",H28=""),"ERROR",IF(AND(H28="Completada",OR(I28="",J28="")),"Falta resultado",IF(AND(H28="Programada",F28&lt;'CONFIGURACIÓN'!$D$11),"Vencida","Listo"))))</x:f>
      </x:c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 t="n">
        <x:f>'CANDIDATOS'!$A$28</x:f>
        <x:v>0</x:v>
      </x:c>
      <x:c r="AB28" s="1"/>
      <x:c r="AC28" s="1"/>
      <x:c r="AD28" s="1"/>
    </x:row>
    <x:row r="29">
      <x:c r="A29" s="35"/>
      <x:c r="B29" s="35"/>
      <x:c r="C29" s="95" t="str">
        <x:f>IF(B29="","",IFERROR(INDEX('CANDIDATOS'!$B$11:$B$60,MATCH(B29,'CANDIDATOS'!$A$11:$A$60,0)),""))</x:f>
      </x:c>
      <x:c r="D29" s="95" t="str">
        <x:f>IF(B29="","",IFERROR(INDEX('CANDIDATOS'!$C$11:$C$60,MATCH(B29,'CANDIDATOS'!$A$11:$A$60,0)),""))</x:f>
      </x:c>
      <x:c r="E29" s="35"/>
      <x:c r="F29" s="37"/>
      <x:c r="G29" s="35"/>
      <x:c r="H29" s="35"/>
      <x:c r="I29" s="35"/>
      <x:c r="J29" s="103"/>
      <x:c r="K29" s="35"/>
      <x:c r="L29" s="95" t="str">
        <x:f>IF(A29="","",IF(OR(B29="",C29="",E29="",F29="",G29="",H29=""),"ERROR",IF(AND(H29="Completada",OR(I29="",J29="")),"Falta resultado",IF(AND(H29="Programada",F29&lt;'CONFIGURACIÓN'!$D$11),"Vencida","Listo"))))</x:f>
      </x:c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 t="n">
        <x:f>'CANDIDATOS'!$A$29</x:f>
        <x:v>0</x:v>
      </x:c>
      <x:c r="AB29" s="1"/>
      <x:c r="AC29" s="1"/>
      <x:c r="AD29" s="1"/>
    </x:row>
    <x:row r="30">
      <x:c r="A30" s="35"/>
      <x:c r="B30" s="35"/>
      <x:c r="C30" s="95" t="str">
        <x:f>IF(B30="","",IFERROR(INDEX('CANDIDATOS'!$B$11:$B$60,MATCH(B30,'CANDIDATOS'!$A$11:$A$60,0)),""))</x:f>
      </x:c>
      <x:c r="D30" s="95" t="str">
        <x:f>IF(B30="","",IFERROR(INDEX('CANDIDATOS'!$C$11:$C$60,MATCH(B30,'CANDIDATOS'!$A$11:$A$60,0)),""))</x:f>
      </x:c>
      <x:c r="E30" s="35"/>
      <x:c r="F30" s="37"/>
      <x:c r="G30" s="35"/>
      <x:c r="H30" s="35"/>
      <x:c r="I30" s="35"/>
      <x:c r="J30" s="103"/>
      <x:c r="K30" s="35"/>
      <x:c r="L30" s="95" t="str">
        <x:f>IF(A30="","",IF(OR(B30="",C30="",E30="",F30="",G30="",H30=""),"ERROR",IF(AND(H30="Completada",OR(I30="",J30="")),"Falta resultado",IF(AND(H30="Programada",F30&lt;'CONFIGURACIÓN'!$D$11),"Vencida","Listo"))))</x:f>
      </x:c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 t="n">
        <x:f>'CANDIDATOS'!$A$30</x:f>
        <x:v>0</x:v>
      </x:c>
      <x:c r="AB30" s="1"/>
      <x:c r="AC30" s="1"/>
      <x:c r="AD30" s="1"/>
    </x:row>
    <x:row r="31">
      <x:c r="A31" s="35"/>
      <x:c r="B31" s="35"/>
      <x:c r="C31" s="95" t="str">
        <x:f>IF(B31="","",IFERROR(INDEX('CANDIDATOS'!$B$11:$B$60,MATCH(B31,'CANDIDATOS'!$A$11:$A$60,0)),""))</x:f>
      </x:c>
      <x:c r="D31" s="95" t="str">
        <x:f>IF(B31="","",IFERROR(INDEX('CANDIDATOS'!$C$11:$C$60,MATCH(B31,'CANDIDATOS'!$A$11:$A$60,0)),""))</x:f>
      </x:c>
      <x:c r="E31" s="35"/>
      <x:c r="F31" s="37"/>
      <x:c r="G31" s="35"/>
      <x:c r="H31" s="35"/>
      <x:c r="I31" s="35"/>
      <x:c r="J31" s="103"/>
      <x:c r="K31" s="35"/>
      <x:c r="L31" s="95" t="str">
        <x:f>IF(A31="","",IF(OR(B31="",C31="",E31="",F31="",G31="",H31=""),"ERROR",IF(AND(H31="Completada",OR(I31="",J31="")),"Falta resultado",IF(AND(H31="Programada",F31&lt;'CONFIGURACIÓN'!$D$11),"Vencida","Listo"))))</x:f>
      </x:c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 t="n">
        <x:f>'CANDIDATOS'!$A$31</x:f>
        <x:v>0</x:v>
      </x:c>
      <x:c r="AB31" s="1"/>
      <x:c r="AC31" s="1"/>
      <x:c r="AD31" s="1"/>
    </x:row>
    <x:row r="32">
      <x:c r="A32" s="35"/>
      <x:c r="B32" s="35"/>
      <x:c r="C32" s="95" t="str">
        <x:f>IF(B32="","",IFERROR(INDEX('CANDIDATOS'!$B$11:$B$60,MATCH(B32,'CANDIDATOS'!$A$11:$A$60,0)),""))</x:f>
      </x:c>
      <x:c r="D32" s="95" t="str">
        <x:f>IF(B32="","",IFERROR(INDEX('CANDIDATOS'!$C$11:$C$60,MATCH(B32,'CANDIDATOS'!$A$11:$A$60,0)),""))</x:f>
      </x:c>
      <x:c r="E32" s="35"/>
      <x:c r="F32" s="37"/>
      <x:c r="G32" s="35"/>
      <x:c r="H32" s="35"/>
      <x:c r="I32" s="35"/>
      <x:c r="J32" s="103"/>
      <x:c r="K32" s="35"/>
      <x:c r="L32" s="95" t="str">
        <x:f>IF(A32="","",IF(OR(B32="",C32="",E32="",F32="",G32="",H32=""),"ERROR",IF(AND(H32="Completada",OR(I32="",J32="")),"Falta resultado",IF(AND(H32="Programada",F32&lt;'CONFIGURACIÓN'!$D$11),"Vencida","Listo"))))</x:f>
      </x:c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 t="n">
        <x:f>'CANDIDATOS'!$A$32</x:f>
        <x:v>0</x:v>
      </x:c>
      <x:c r="AB32" s="1"/>
      <x:c r="AC32" s="1"/>
      <x:c r="AD32" s="1"/>
    </x:row>
    <x:row r="33">
      <x:c r="A33" s="35"/>
      <x:c r="B33" s="35"/>
      <x:c r="C33" s="95" t="str">
        <x:f>IF(B33="","",IFERROR(INDEX('CANDIDATOS'!$B$11:$B$60,MATCH(B33,'CANDIDATOS'!$A$11:$A$60,0)),""))</x:f>
      </x:c>
      <x:c r="D33" s="95" t="str">
        <x:f>IF(B33="","",IFERROR(INDEX('CANDIDATOS'!$C$11:$C$60,MATCH(B33,'CANDIDATOS'!$A$11:$A$60,0)),""))</x:f>
      </x:c>
      <x:c r="E33" s="35"/>
      <x:c r="F33" s="37"/>
      <x:c r="G33" s="35"/>
      <x:c r="H33" s="35"/>
      <x:c r="I33" s="35"/>
      <x:c r="J33" s="103"/>
      <x:c r="K33" s="35"/>
      <x:c r="L33" s="95" t="str">
        <x:f>IF(A33="","",IF(OR(B33="",C33="",E33="",F33="",G33="",H33=""),"ERROR",IF(AND(H33="Completada",OR(I33="",J33="")),"Falta resultado",IF(AND(H33="Programada",F33&lt;'CONFIGURACIÓN'!$D$11),"Vencida","Listo"))))</x:f>
      </x:c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 t="n">
        <x:f>'CANDIDATOS'!$A$33</x:f>
        <x:v>0</x:v>
      </x:c>
      <x:c r="AB33" s="1"/>
      <x:c r="AC33" s="1"/>
      <x:c r="AD33" s="1"/>
    </x:row>
    <x:row r="34">
      <x:c r="A34" s="35"/>
      <x:c r="B34" s="35"/>
      <x:c r="C34" s="95" t="str">
        <x:f>IF(B34="","",IFERROR(INDEX('CANDIDATOS'!$B$11:$B$60,MATCH(B34,'CANDIDATOS'!$A$11:$A$60,0)),""))</x:f>
      </x:c>
      <x:c r="D34" s="95" t="str">
        <x:f>IF(B34="","",IFERROR(INDEX('CANDIDATOS'!$C$11:$C$60,MATCH(B34,'CANDIDATOS'!$A$11:$A$60,0)),""))</x:f>
      </x:c>
      <x:c r="E34" s="35"/>
      <x:c r="F34" s="37"/>
      <x:c r="G34" s="35"/>
      <x:c r="H34" s="35"/>
      <x:c r="I34" s="35"/>
      <x:c r="J34" s="103"/>
      <x:c r="K34" s="35"/>
      <x:c r="L34" s="95" t="str">
        <x:f>IF(A34="","",IF(OR(B34="",C34="",E34="",F34="",G34="",H34=""),"ERROR",IF(AND(H34="Completada",OR(I34="",J34="")),"Falta resultado",IF(AND(H34="Programada",F34&lt;'CONFIGURACIÓN'!$D$11),"Vencida","Listo"))))</x:f>
      </x:c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 t="n">
        <x:f>'CANDIDATOS'!$A$34</x:f>
        <x:v>0</x:v>
      </x:c>
      <x:c r="AB34" s="1"/>
      <x:c r="AC34" s="1"/>
      <x:c r="AD34" s="1"/>
    </x:row>
    <x:row r="35">
      <x:c r="A35" s="35"/>
      <x:c r="B35" s="35"/>
      <x:c r="C35" s="95" t="str">
        <x:f>IF(B35="","",IFERROR(INDEX('CANDIDATOS'!$B$11:$B$60,MATCH(B35,'CANDIDATOS'!$A$11:$A$60,0)),""))</x:f>
      </x:c>
      <x:c r="D35" s="95" t="str">
        <x:f>IF(B35="","",IFERROR(INDEX('CANDIDATOS'!$C$11:$C$60,MATCH(B35,'CANDIDATOS'!$A$11:$A$60,0)),""))</x:f>
      </x:c>
      <x:c r="E35" s="35"/>
      <x:c r="F35" s="37"/>
      <x:c r="G35" s="35"/>
      <x:c r="H35" s="35"/>
      <x:c r="I35" s="35"/>
      <x:c r="J35" s="103"/>
      <x:c r="K35" s="35"/>
      <x:c r="L35" s="95" t="str">
        <x:f>IF(A35="","",IF(OR(B35="",C35="",E35="",F35="",G35="",H35=""),"ERROR",IF(AND(H35="Completada",OR(I35="",J35="")),"Falta resultado",IF(AND(H35="Programada",F35&lt;'CONFIGURACIÓN'!$D$11),"Vencida","Listo"))))</x:f>
      </x:c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 t="n">
        <x:f>'CANDIDATOS'!$A$35</x:f>
        <x:v>0</x:v>
      </x:c>
      <x:c r="AB35" s="1"/>
      <x:c r="AC35" s="1"/>
      <x:c r="AD35" s="1"/>
    </x:row>
    <x:row r="36">
      <x:c r="A36" s="35"/>
      <x:c r="B36" s="35"/>
      <x:c r="C36" s="95" t="str">
        <x:f>IF(B36="","",IFERROR(INDEX('CANDIDATOS'!$B$11:$B$60,MATCH(B36,'CANDIDATOS'!$A$11:$A$60,0)),""))</x:f>
      </x:c>
      <x:c r="D36" s="95" t="str">
        <x:f>IF(B36="","",IFERROR(INDEX('CANDIDATOS'!$C$11:$C$60,MATCH(B36,'CANDIDATOS'!$A$11:$A$60,0)),""))</x:f>
      </x:c>
      <x:c r="E36" s="35"/>
      <x:c r="F36" s="37"/>
      <x:c r="G36" s="35"/>
      <x:c r="H36" s="35"/>
      <x:c r="I36" s="35"/>
      <x:c r="J36" s="103"/>
      <x:c r="K36" s="35"/>
      <x:c r="L36" s="95" t="str">
        <x:f>IF(A36="","",IF(OR(B36="",C36="",E36="",F36="",G36="",H36=""),"ERROR",IF(AND(H36="Completada",OR(I36="",J36="")),"Falta resultado",IF(AND(H36="Programada",F36&lt;'CONFIGURACIÓN'!$D$11),"Vencida","Listo"))))</x:f>
      </x:c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 t="n">
        <x:f>'CANDIDATOS'!$A$36</x:f>
        <x:v>0</x:v>
      </x:c>
      <x:c r="AB36" s="1"/>
      <x:c r="AC36" s="1"/>
      <x:c r="AD36" s="1"/>
    </x:row>
    <x:row r="37">
      <x:c r="A37" s="35"/>
      <x:c r="B37" s="35"/>
      <x:c r="C37" s="95" t="str">
        <x:f>IF(B37="","",IFERROR(INDEX('CANDIDATOS'!$B$11:$B$60,MATCH(B37,'CANDIDATOS'!$A$11:$A$60,0)),""))</x:f>
      </x:c>
      <x:c r="D37" s="95" t="str">
        <x:f>IF(B37="","",IFERROR(INDEX('CANDIDATOS'!$C$11:$C$60,MATCH(B37,'CANDIDATOS'!$A$11:$A$60,0)),""))</x:f>
      </x:c>
      <x:c r="E37" s="35"/>
      <x:c r="F37" s="37"/>
      <x:c r="G37" s="35"/>
      <x:c r="H37" s="35"/>
      <x:c r="I37" s="35"/>
      <x:c r="J37" s="103"/>
      <x:c r="K37" s="35"/>
      <x:c r="L37" s="95" t="str">
        <x:f>IF(A37="","",IF(OR(B37="",C37="",E37="",F37="",G37="",H37=""),"ERROR",IF(AND(H37="Completada",OR(I37="",J37="")),"Falta resultado",IF(AND(H37="Programada",F37&lt;'CONFIGURACIÓN'!$D$11),"Vencida","Listo"))))</x:f>
      </x:c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 t="n">
        <x:f>'CANDIDATOS'!$A$37</x:f>
        <x:v>0</x:v>
      </x:c>
      <x:c r="AB37" s="1"/>
      <x:c r="AC37" s="1"/>
      <x:c r="AD37" s="1"/>
    </x:row>
    <x:row r="38">
      <x:c r="A38" s="35"/>
      <x:c r="B38" s="35"/>
      <x:c r="C38" s="95" t="str">
        <x:f>IF(B38="","",IFERROR(INDEX('CANDIDATOS'!$B$11:$B$60,MATCH(B38,'CANDIDATOS'!$A$11:$A$60,0)),""))</x:f>
      </x:c>
      <x:c r="D38" s="95" t="str">
        <x:f>IF(B38="","",IFERROR(INDEX('CANDIDATOS'!$C$11:$C$60,MATCH(B38,'CANDIDATOS'!$A$11:$A$60,0)),""))</x:f>
      </x:c>
      <x:c r="E38" s="35"/>
      <x:c r="F38" s="37"/>
      <x:c r="G38" s="35"/>
      <x:c r="H38" s="35"/>
      <x:c r="I38" s="35"/>
      <x:c r="J38" s="103"/>
      <x:c r="K38" s="35"/>
      <x:c r="L38" s="95" t="str">
        <x:f>IF(A38="","",IF(OR(B38="",C38="",E38="",F38="",G38="",H38=""),"ERROR",IF(AND(H38="Completada",OR(I38="",J38="")),"Falta resultado",IF(AND(H38="Programada",F38&lt;'CONFIGURACIÓN'!$D$11),"Vencida","Listo"))))</x:f>
      </x:c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 t="n">
        <x:f>'CANDIDATOS'!$A$38</x:f>
        <x:v>0</x:v>
      </x:c>
      <x:c r="AB38" s="1"/>
      <x:c r="AC38" s="1"/>
      <x:c r="AD38" s="1"/>
    </x:row>
    <x:row r="39">
      <x:c r="A39" s="35"/>
      <x:c r="B39" s="35"/>
      <x:c r="C39" s="95" t="str">
        <x:f>IF(B39="","",IFERROR(INDEX('CANDIDATOS'!$B$11:$B$60,MATCH(B39,'CANDIDATOS'!$A$11:$A$60,0)),""))</x:f>
      </x:c>
      <x:c r="D39" s="95" t="str">
        <x:f>IF(B39="","",IFERROR(INDEX('CANDIDATOS'!$C$11:$C$60,MATCH(B39,'CANDIDATOS'!$A$11:$A$60,0)),""))</x:f>
      </x:c>
      <x:c r="E39" s="35"/>
      <x:c r="F39" s="37"/>
      <x:c r="G39" s="35"/>
      <x:c r="H39" s="35"/>
      <x:c r="I39" s="35"/>
      <x:c r="J39" s="103"/>
      <x:c r="K39" s="35"/>
      <x:c r="L39" s="95" t="str">
        <x:f>IF(A39="","",IF(OR(B39="",C39="",E39="",F39="",G39="",H39=""),"ERROR",IF(AND(H39="Completada",OR(I39="",J39="")),"Falta resultado",IF(AND(H39="Programada",F39&lt;'CONFIGURACIÓN'!$D$11),"Vencida","Listo"))))</x:f>
      </x:c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 t="n">
        <x:f>'CANDIDATOS'!$A$39</x:f>
        <x:v>0</x:v>
      </x:c>
      <x:c r="AB39" s="1"/>
      <x:c r="AC39" s="1"/>
      <x:c r="AD39" s="1"/>
    </x:row>
    <x:row r="40">
      <x:c r="A40" s="35"/>
      <x:c r="B40" s="35"/>
      <x:c r="C40" s="95" t="str">
        <x:f>IF(B40="","",IFERROR(INDEX('CANDIDATOS'!$B$11:$B$60,MATCH(B40,'CANDIDATOS'!$A$11:$A$60,0)),""))</x:f>
      </x:c>
      <x:c r="D40" s="95" t="str">
        <x:f>IF(B40="","",IFERROR(INDEX('CANDIDATOS'!$C$11:$C$60,MATCH(B40,'CANDIDATOS'!$A$11:$A$60,0)),""))</x:f>
      </x:c>
      <x:c r="E40" s="35"/>
      <x:c r="F40" s="37"/>
      <x:c r="G40" s="35"/>
      <x:c r="H40" s="35"/>
      <x:c r="I40" s="35"/>
      <x:c r="J40" s="103"/>
      <x:c r="K40" s="35"/>
      <x:c r="L40" s="95" t="str">
        <x:f>IF(A40="","",IF(OR(B40="",C40="",E40="",F40="",G40="",H40=""),"ERROR",IF(AND(H40="Completada",OR(I40="",J40="")),"Falta resultado",IF(AND(H40="Programada",F40&lt;'CONFIGURACIÓN'!$D$11),"Vencida","Listo"))))</x:f>
      </x:c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 t="n">
        <x:f>'CANDIDATOS'!$A$40</x:f>
        <x:v>0</x:v>
      </x:c>
      <x:c r="AB40" s="1"/>
      <x:c r="AC40" s="1"/>
      <x:c r="AD40" s="1"/>
    </x:row>
    <x:row r="41">
      <x:c r="A41" s="35"/>
      <x:c r="B41" s="35"/>
      <x:c r="C41" s="95" t="str">
        <x:f>IF(B41="","",IFERROR(INDEX('CANDIDATOS'!$B$11:$B$60,MATCH(B41,'CANDIDATOS'!$A$11:$A$60,0)),""))</x:f>
      </x:c>
      <x:c r="D41" s="95" t="str">
        <x:f>IF(B41="","",IFERROR(INDEX('CANDIDATOS'!$C$11:$C$60,MATCH(B41,'CANDIDATOS'!$A$11:$A$60,0)),""))</x:f>
      </x:c>
      <x:c r="E41" s="35"/>
      <x:c r="F41" s="37"/>
      <x:c r="G41" s="35"/>
      <x:c r="H41" s="35"/>
      <x:c r="I41" s="35"/>
      <x:c r="J41" s="103"/>
      <x:c r="K41" s="35"/>
      <x:c r="L41" s="95" t="str">
        <x:f>IF(A41="","",IF(OR(B41="",C41="",E41="",F41="",G41="",H41=""),"ERROR",IF(AND(H41="Completada",OR(I41="",J41="")),"Falta resultado",IF(AND(H41="Programada",F41&lt;'CONFIGURACIÓN'!$D$11),"Vencida","Listo"))))</x:f>
      </x:c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 t="n">
        <x:f>'CANDIDATOS'!$A$41</x:f>
        <x:v>0</x:v>
      </x:c>
      <x:c r="AB41" s="1"/>
      <x:c r="AC41" s="1"/>
      <x:c r="AD41" s="1"/>
    </x:row>
    <x:row r="42">
      <x:c r="A42" s="35"/>
      <x:c r="B42" s="35"/>
      <x:c r="C42" s="95" t="str">
        <x:f>IF(B42="","",IFERROR(INDEX('CANDIDATOS'!$B$11:$B$60,MATCH(B42,'CANDIDATOS'!$A$11:$A$60,0)),""))</x:f>
      </x:c>
      <x:c r="D42" s="95" t="str">
        <x:f>IF(B42="","",IFERROR(INDEX('CANDIDATOS'!$C$11:$C$60,MATCH(B42,'CANDIDATOS'!$A$11:$A$60,0)),""))</x:f>
      </x:c>
      <x:c r="E42" s="35"/>
      <x:c r="F42" s="37"/>
      <x:c r="G42" s="35"/>
      <x:c r="H42" s="35"/>
      <x:c r="I42" s="35"/>
      <x:c r="J42" s="103"/>
      <x:c r="K42" s="35"/>
      <x:c r="L42" s="95" t="str">
        <x:f>IF(A42="","",IF(OR(B42="",C42="",E42="",F42="",G42="",H42=""),"ERROR",IF(AND(H42="Completada",OR(I42="",J42="")),"Falta resultado",IF(AND(H42="Programada",F42&lt;'CONFIGURACIÓN'!$D$11),"Vencida","Listo"))))</x:f>
      </x:c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 t="n">
        <x:f>'CANDIDATOS'!$A$42</x:f>
        <x:v>0</x:v>
      </x:c>
      <x:c r="AB42" s="1"/>
      <x:c r="AC42" s="1"/>
      <x:c r="AD42" s="1"/>
    </x:row>
    <x:row r="43">
      <x:c r="A43" s="35"/>
      <x:c r="B43" s="35"/>
      <x:c r="C43" s="95" t="str">
        <x:f>IF(B43="","",IFERROR(INDEX('CANDIDATOS'!$B$11:$B$60,MATCH(B43,'CANDIDATOS'!$A$11:$A$60,0)),""))</x:f>
      </x:c>
      <x:c r="D43" s="95" t="str">
        <x:f>IF(B43="","",IFERROR(INDEX('CANDIDATOS'!$C$11:$C$60,MATCH(B43,'CANDIDATOS'!$A$11:$A$60,0)),""))</x:f>
      </x:c>
      <x:c r="E43" s="35"/>
      <x:c r="F43" s="37"/>
      <x:c r="G43" s="35"/>
      <x:c r="H43" s="35"/>
      <x:c r="I43" s="35"/>
      <x:c r="J43" s="103"/>
      <x:c r="K43" s="35"/>
      <x:c r="L43" s="95" t="str">
        <x:f>IF(A43="","",IF(OR(B43="",C43="",E43="",F43="",G43="",H43=""),"ERROR",IF(AND(H43="Completada",OR(I43="",J43="")),"Falta resultado",IF(AND(H43="Programada",F43&lt;'CONFIGURACIÓN'!$D$11),"Vencida","Listo"))))</x:f>
      </x:c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 t="n">
        <x:f>'CANDIDATOS'!$A$43</x:f>
        <x:v>0</x:v>
      </x:c>
      <x:c r="AB43" s="1"/>
      <x:c r="AC43" s="1"/>
      <x:c r="AD43" s="1"/>
    </x:row>
    <x:row r="44">
      <x:c r="A44" s="35"/>
      <x:c r="B44" s="35"/>
      <x:c r="C44" s="95" t="str">
        <x:f>IF(B44="","",IFERROR(INDEX('CANDIDATOS'!$B$11:$B$60,MATCH(B44,'CANDIDATOS'!$A$11:$A$60,0)),""))</x:f>
      </x:c>
      <x:c r="D44" s="95" t="str">
        <x:f>IF(B44="","",IFERROR(INDEX('CANDIDATOS'!$C$11:$C$60,MATCH(B44,'CANDIDATOS'!$A$11:$A$60,0)),""))</x:f>
      </x:c>
      <x:c r="E44" s="35"/>
      <x:c r="F44" s="37"/>
      <x:c r="G44" s="35"/>
      <x:c r="H44" s="35"/>
      <x:c r="I44" s="35"/>
      <x:c r="J44" s="103"/>
      <x:c r="K44" s="35"/>
      <x:c r="L44" s="95" t="str">
        <x:f>IF(A44="","",IF(OR(B44="",C44="",E44="",F44="",G44="",H44=""),"ERROR",IF(AND(H44="Completada",OR(I44="",J44="")),"Falta resultado",IF(AND(H44="Programada",F44&lt;'CONFIGURACIÓN'!$D$11),"Vencida","Listo"))))</x:f>
      </x:c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 t="n">
        <x:f>'CANDIDATOS'!$A$44</x:f>
        <x:v>0</x:v>
      </x:c>
      <x:c r="AB44" s="1"/>
      <x:c r="AC44" s="1"/>
      <x:c r="AD44" s="1"/>
    </x:row>
    <x:row r="45">
      <x:c r="A45" s="35"/>
      <x:c r="B45" s="35"/>
      <x:c r="C45" s="95" t="str">
        <x:f>IF(B45="","",IFERROR(INDEX('CANDIDATOS'!$B$11:$B$60,MATCH(B45,'CANDIDATOS'!$A$11:$A$60,0)),""))</x:f>
      </x:c>
      <x:c r="D45" s="95" t="str">
        <x:f>IF(B45="","",IFERROR(INDEX('CANDIDATOS'!$C$11:$C$60,MATCH(B45,'CANDIDATOS'!$A$11:$A$60,0)),""))</x:f>
      </x:c>
      <x:c r="E45" s="35"/>
      <x:c r="F45" s="37"/>
      <x:c r="G45" s="35"/>
      <x:c r="H45" s="35"/>
      <x:c r="I45" s="35"/>
      <x:c r="J45" s="103"/>
      <x:c r="K45" s="35"/>
      <x:c r="L45" s="95" t="str">
        <x:f>IF(A45="","",IF(OR(B45="",C45="",E45="",F45="",G45="",H45=""),"ERROR",IF(AND(H45="Completada",OR(I45="",J45="")),"Falta resultado",IF(AND(H45="Programada",F45&lt;'CONFIGURACIÓN'!$D$11),"Vencida","Listo"))))</x:f>
      </x:c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 t="n">
        <x:f>'CANDIDATOS'!$A$45</x:f>
        <x:v>0</x:v>
      </x:c>
      <x:c r="AB45" s="1"/>
      <x:c r="AC45" s="1"/>
      <x:c r="AD45" s="1"/>
    </x:row>
    <x:row r="46">
      <x:c r="A46" s="35"/>
      <x:c r="B46" s="35"/>
      <x:c r="C46" s="95" t="str">
        <x:f>IF(B46="","",IFERROR(INDEX('CANDIDATOS'!$B$11:$B$60,MATCH(B46,'CANDIDATOS'!$A$11:$A$60,0)),""))</x:f>
      </x:c>
      <x:c r="D46" s="95" t="str">
        <x:f>IF(B46="","",IFERROR(INDEX('CANDIDATOS'!$C$11:$C$60,MATCH(B46,'CANDIDATOS'!$A$11:$A$60,0)),""))</x:f>
      </x:c>
      <x:c r="E46" s="35"/>
      <x:c r="F46" s="37"/>
      <x:c r="G46" s="35"/>
      <x:c r="H46" s="35"/>
      <x:c r="I46" s="35"/>
      <x:c r="J46" s="103"/>
      <x:c r="K46" s="35"/>
      <x:c r="L46" s="95" t="str">
        <x:f>IF(A46="","",IF(OR(B46="",C46="",E46="",F46="",G46="",H46=""),"ERROR",IF(AND(H46="Completada",OR(I46="",J46="")),"Falta resultado",IF(AND(H46="Programada",F46&lt;'CONFIGURACIÓN'!$D$11),"Vencida","Listo"))))</x:f>
      </x:c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 t="n">
        <x:f>'CANDIDATOS'!$A$46</x:f>
        <x:v>0</x:v>
      </x:c>
      <x:c r="AB46" s="1"/>
      <x:c r="AC46" s="1"/>
      <x:c r="AD46" s="1"/>
    </x:row>
    <x:row r="47">
      <x:c r="A47" s="35"/>
      <x:c r="B47" s="35"/>
      <x:c r="C47" s="95" t="str">
        <x:f>IF(B47="","",IFERROR(INDEX('CANDIDATOS'!$B$11:$B$60,MATCH(B47,'CANDIDATOS'!$A$11:$A$60,0)),""))</x:f>
      </x:c>
      <x:c r="D47" s="95" t="str">
        <x:f>IF(B47="","",IFERROR(INDEX('CANDIDATOS'!$C$11:$C$60,MATCH(B47,'CANDIDATOS'!$A$11:$A$60,0)),""))</x:f>
      </x:c>
      <x:c r="E47" s="35"/>
      <x:c r="F47" s="37"/>
      <x:c r="G47" s="35"/>
      <x:c r="H47" s="35"/>
      <x:c r="I47" s="35"/>
      <x:c r="J47" s="103"/>
      <x:c r="K47" s="35"/>
      <x:c r="L47" s="95" t="str">
        <x:f>IF(A47="","",IF(OR(B47="",C47="",E47="",F47="",G47="",H47=""),"ERROR",IF(AND(H47="Completada",OR(I47="",J47="")),"Falta resultado",IF(AND(H47="Programada",F47&lt;'CONFIGURACIÓN'!$D$11),"Vencida","Listo"))))</x:f>
      </x:c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 t="n">
        <x:f>'CANDIDATOS'!$A$47</x:f>
        <x:v>0</x:v>
      </x:c>
      <x:c r="AB47" s="1"/>
      <x:c r="AC47" s="1"/>
      <x:c r="AD47" s="1"/>
    </x:row>
    <x:row r="48">
      <x:c r="A48" s="35"/>
      <x:c r="B48" s="35"/>
      <x:c r="C48" s="95" t="str">
        <x:f>IF(B48="","",IFERROR(INDEX('CANDIDATOS'!$B$11:$B$60,MATCH(B48,'CANDIDATOS'!$A$11:$A$60,0)),""))</x:f>
      </x:c>
      <x:c r="D48" s="95" t="str">
        <x:f>IF(B48="","",IFERROR(INDEX('CANDIDATOS'!$C$11:$C$60,MATCH(B48,'CANDIDATOS'!$A$11:$A$60,0)),""))</x:f>
      </x:c>
      <x:c r="E48" s="35"/>
      <x:c r="F48" s="37"/>
      <x:c r="G48" s="35"/>
      <x:c r="H48" s="35"/>
      <x:c r="I48" s="35"/>
      <x:c r="J48" s="103"/>
      <x:c r="K48" s="35"/>
      <x:c r="L48" s="95" t="str">
        <x:f>IF(A48="","",IF(OR(B48="",C48="",E48="",F48="",G48="",H48=""),"ERROR",IF(AND(H48="Completada",OR(I48="",J48="")),"Falta resultado",IF(AND(H48="Programada",F48&lt;'CONFIGURACIÓN'!$D$11),"Vencida","Listo"))))</x:f>
      </x:c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 t="n">
        <x:f>'CANDIDATOS'!$A$48</x:f>
        <x:v>0</x:v>
      </x:c>
      <x:c r="AB48" s="1"/>
      <x:c r="AC48" s="1"/>
      <x:c r="AD48" s="1"/>
    </x:row>
    <x:row r="49">
      <x:c r="A49" s="35"/>
      <x:c r="B49" s="35"/>
      <x:c r="C49" s="95" t="str">
        <x:f>IF(B49="","",IFERROR(INDEX('CANDIDATOS'!$B$11:$B$60,MATCH(B49,'CANDIDATOS'!$A$11:$A$60,0)),""))</x:f>
      </x:c>
      <x:c r="D49" s="95" t="str">
        <x:f>IF(B49="","",IFERROR(INDEX('CANDIDATOS'!$C$11:$C$60,MATCH(B49,'CANDIDATOS'!$A$11:$A$60,0)),""))</x:f>
      </x:c>
      <x:c r="E49" s="35"/>
      <x:c r="F49" s="37"/>
      <x:c r="G49" s="35"/>
      <x:c r="H49" s="35"/>
      <x:c r="I49" s="35"/>
      <x:c r="J49" s="103"/>
      <x:c r="K49" s="35"/>
      <x:c r="L49" s="95" t="str">
        <x:f>IF(A49="","",IF(OR(B49="",C49="",E49="",F49="",G49="",H49=""),"ERROR",IF(AND(H49="Completada",OR(I49="",J49="")),"Falta resultado",IF(AND(H49="Programada",F49&lt;'CONFIGURACIÓN'!$D$11),"Vencida","Listo"))))</x:f>
      </x:c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 t="n">
        <x:f>'CANDIDATOS'!$A$49</x:f>
        <x:v>0</x:v>
      </x:c>
      <x:c r="AB49" s="1"/>
      <x:c r="AC49" s="1"/>
      <x:c r="AD49" s="1"/>
    </x:row>
    <x:row r="50">
      <x:c r="A50" s="35"/>
      <x:c r="B50" s="35"/>
      <x:c r="C50" s="95" t="str">
        <x:f>IF(B50="","",IFERROR(INDEX('CANDIDATOS'!$B$11:$B$60,MATCH(B50,'CANDIDATOS'!$A$11:$A$60,0)),""))</x:f>
      </x:c>
      <x:c r="D50" s="95" t="str">
        <x:f>IF(B50="","",IFERROR(INDEX('CANDIDATOS'!$C$11:$C$60,MATCH(B50,'CANDIDATOS'!$A$11:$A$60,0)),""))</x:f>
      </x:c>
      <x:c r="E50" s="35"/>
      <x:c r="F50" s="37"/>
      <x:c r="G50" s="35"/>
      <x:c r="H50" s="35"/>
      <x:c r="I50" s="35"/>
      <x:c r="J50" s="103"/>
      <x:c r="K50" s="35"/>
      <x:c r="L50" s="95" t="str">
        <x:f>IF(A50="","",IF(OR(B50="",C50="",E50="",F50="",G50="",H50=""),"ERROR",IF(AND(H50="Completada",OR(I50="",J50="")),"Falta resultado",IF(AND(H50="Programada",F50&lt;'CONFIGURACIÓN'!$D$11),"Vencida","Listo"))))</x:f>
      </x:c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 t="n">
        <x:f>'CANDIDATOS'!$A$50</x:f>
        <x:v>0</x:v>
      </x:c>
      <x:c r="AB50" s="1"/>
      <x:c r="AC50" s="1"/>
      <x:c r="AD50" s="1"/>
    </x:row>
    <x:row r="51">
      <x:c r="A51" s="35"/>
      <x:c r="B51" s="35"/>
      <x:c r="C51" s="95" t="str">
        <x:f>IF(B51="","",IFERROR(INDEX('CANDIDATOS'!$B$11:$B$60,MATCH(B51,'CANDIDATOS'!$A$11:$A$60,0)),""))</x:f>
      </x:c>
      <x:c r="D51" s="95" t="str">
        <x:f>IF(B51="","",IFERROR(INDEX('CANDIDATOS'!$C$11:$C$60,MATCH(B51,'CANDIDATOS'!$A$11:$A$60,0)),""))</x:f>
      </x:c>
      <x:c r="E51" s="35"/>
      <x:c r="F51" s="37"/>
      <x:c r="G51" s="35"/>
      <x:c r="H51" s="35"/>
      <x:c r="I51" s="35"/>
      <x:c r="J51" s="103"/>
      <x:c r="K51" s="35"/>
      <x:c r="L51" s="95" t="str">
        <x:f>IF(A51="","",IF(OR(B51="",C51="",E51="",F51="",G51="",H51=""),"ERROR",IF(AND(H51="Completada",OR(I51="",J51="")),"Falta resultado",IF(AND(H51="Programada",F51&lt;'CONFIGURACIÓN'!$D$11),"Vencida","Listo"))))</x:f>
      </x:c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 t="n">
        <x:f>'CANDIDATOS'!$A$51</x:f>
        <x:v>0</x:v>
      </x:c>
      <x:c r="AB51" s="1"/>
      <x:c r="AC51" s="1"/>
      <x:c r="AD51" s="1"/>
    </x:row>
    <x:row r="52">
      <x:c r="A52" s="35"/>
      <x:c r="B52" s="35"/>
      <x:c r="C52" s="95" t="str">
        <x:f>IF(B52="","",IFERROR(INDEX('CANDIDATOS'!$B$11:$B$60,MATCH(B52,'CANDIDATOS'!$A$11:$A$60,0)),""))</x:f>
      </x:c>
      <x:c r="D52" s="95" t="str">
        <x:f>IF(B52="","",IFERROR(INDEX('CANDIDATOS'!$C$11:$C$60,MATCH(B52,'CANDIDATOS'!$A$11:$A$60,0)),""))</x:f>
      </x:c>
      <x:c r="E52" s="35"/>
      <x:c r="F52" s="37"/>
      <x:c r="G52" s="35"/>
      <x:c r="H52" s="35"/>
      <x:c r="I52" s="35"/>
      <x:c r="J52" s="103"/>
      <x:c r="K52" s="35"/>
      <x:c r="L52" s="95" t="str">
        <x:f>IF(A52="","",IF(OR(B52="",C52="",E52="",F52="",G52="",H52=""),"ERROR",IF(AND(H52="Completada",OR(I52="",J52="")),"Falta resultado",IF(AND(H52="Programada",F52&lt;'CONFIGURACIÓN'!$D$11),"Vencida","Listo"))))</x:f>
      </x:c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 t="n">
        <x:f>'CANDIDATOS'!$A$52</x:f>
        <x:v>0</x:v>
      </x:c>
      <x:c r="AB52" s="1"/>
      <x:c r="AC52" s="1"/>
      <x:c r="AD52" s="1"/>
    </x:row>
    <x:row r="53">
      <x:c r="A53" s="35"/>
      <x:c r="B53" s="35"/>
      <x:c r="C53" s="95" t="str">
        <x:f>IF(B53="","",IFERROR(INDEX('CANDIDATOS'!$B$11:$B$60,MATCH(B53,'CANDIDATOS'!$A$11:$A$60,0)),""))</x:f>
      </x:c>
      <x:c r="D53" s="95" t="str">
        <x:f>IF(B53="","",IFERROR(INDEX('CANDIDATOS'!$C$11:$C$60,MATCH(B53,'CANDIDATOS'!$A$11:$A$60,0)),""))</x:f>
      </x:c>
      <x:c r="E53" s="35"/>
      <x:c r="F53" s="37"/>
      <x:c r="G53" s="35"/>
      <x:c r="H53" s="35"/>
      <x:c r="I53" s="35"/>
      <x:c r="J53" s="103"/>
      <x:c r="K53" s="35"/>
      <x:c r="L53" s="95" t="str">
        <x:f>IF(A53="","",IF(OR(B53="",C53="",E53="",F53="",G53="",H53=""),"ERROR",IF(AND(H53="Completada",OR(I53="",J53="")),"Falta resultado",IF(AND(H53="Programada",F53&lt;'CONFIGURACIÓN'!$D$11),"Vencida","Listo"))))</x:f>
      </x:c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 t="n">
        <x:f>'CANDIDATOS'!$A$53</x:f>
        <x:v>0</x:v>
      </x:c>
      <x:c r="AB53" s="1"/>
      <x:c r="AC53" s="1"/>
      <x:c r="AD53" s="1"/>
    </x:row>
    <x:row r="54">
      <x:c r="A54" s="35"/>
      <x:c r="B54" s="35"/>
      <x:c r="C54" s="95" t="str">
        <x:f>IF(B54="","",IFERROR(INDEX('CANDIDATOS'!$B$11:$B$60,MATCH(B54,'CANDIDATOS'!$A$11:$A$60,0)),""))</x:f>
      </x:c>
      <x:c r="D54" s="95" t="str">
        <x:f>IF(B54="","",IFERROR(INDEX('CANDIDATOS'!$C$11:$C$60,MATCH(B54,'CANDIDATOS'!$A$11:$A$60,0)),""))</x:f>
      </x:c>
      <x:c r="E54" s="35"/>
      <x:c r="F54" s="37"/>
      <x:c r="G54" s="35"/>
      <x:c r="H54" s="35"/>
      <x:c r="I54" s="35"/>
      <x:c r="J54" s="103"/>
      <x:c r="K54" s="35"/>
      <x:c r="L54" s="95" t="str">
        <x:f>IF(A54="","",IF(OR(B54="",C54="",E54="",F54="",G54="",H54=""),"ERROR",IF(AND(H54="Completada",OR(I54="",J54="")),"Falta resultado",IF(AND(H54="Programada",F54&lt;'CONFIGURACIÓN'!$D$11),"Vencida","Listo"))))</x:f>
      </x:c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 t="n">
        <x:f>'CANDIDATOS'!$A$54</x:f>
        <x:v>0</x:v>
      </x:c>
      <x:c r="AB54" s="1"/>
      <x:c r="AC54" s="1"/>
      <x:c r="AD54" s="1"/>
    </x:row>
    <x:row r="55">
      <x:c r="A55" s="35"/>
      <x:c r="B55" s="35"/>
      <x:c r="C55" s="95" t="str">
        <x:f>IF(B55="","",IFERROR(INDEX('CANDIDATOS'!$B$11:$B$60,MATCH(B55,'CANDIDATOS'!$A$11:$A$60,0)),""))</x:f>
      </x:c>
      <x:c r="D55" s="95" t="str">
        <x:f>IF(B55="","",IFERROR(INDEX('CANDIDATOS'!$C$11:$C$60,MATCH(B55,'CANDIDATOS'!$A$11:$A$60,0)),""))</x:f>
      </x:c>
      <x:c r="E55" s="35"/>
      <x:c r="F55" s="37"/>
      <x:c r="G55" s="35"/>
      <x:c r="H55" s="35"/>
      <x:c r="I55" s="35"/>
      <x:c r="J55" s="103"/>
      <x:c r="K55" s="35"/>
      <x:c r="L55" s="95" t="str">
        <x:f>IF(A55="","",IF(OR(B55="",C55="",E55="",F55="",G55="",H55=""),"ERROR",IF(AND(H55="Completada",OR(I55="",J55="")),"Falta resultado",IF(AND(H55="Programada",F55&lt;'CONFIGURACIÓN'!$D$11),"Vencida","Listo"))))</x:f>
      </x:c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 t="n">
        <x:f>'CANDIDATOS'!$A$55</x:f>
        <x:v>0</x:v>
      </x:c>
      <x:c r="AB55" s="1"/>
      <x:c r="AC55" s="1"/>
      <x:c r="AD55" s="1"/>
    </x:row>
    <x:row r="56">
      <x:c r="A56" s="35"/>
      <x:c r="B56" s="35"/>
      <x:c r="C56" s="95" t="str">
        <x:f>IF(B56="","",IFERROR(INDEX('CANDIDATOS'!$B$11:$B$60,MATCH(B56,'CANDIDATOS'!$A$11:$A$60,0)),""))</x:f>
      </x:c>
      <x:c r="D56" s="95" t="str">
        <x:f>IF(B56="","",IFERROR(INDEX('CANDIDATOS'!$C$11:$C$60,MATCH(B56,'CANDIDATOS'!$A$11:$A$60,0)),""))</x:f>
      </x:c>
      <x:c r="E56" s="35"/>
      <x:c r="F56" s="37"/>
      <x:c r="G56" s="35"/>
      <x:c r="H56" s="35"/>
      <x:c r="I56" s="35"/>
      <x:c r="J56" s="103"/>
      <x:c r="K56" s="35"/>
      <x:c r="L56" s="95" t="str">
        <x:f>IF(A56="","",IF(OR(B56="",C56="",E56="",F56="",G56="",H56=""),"ERROR",IF(AND(H56="Completada",OR(I56="",J56="")),"Falta resultado",IF(AND(H56="Programada",F56&lt;'CONFIGURACIÓN'!$D$11),"Vencida","Listo"))))</x:f>
      </x:c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 t="n">
        <x:f>'CANDIDATOS'!$A$56</x:f>
        <x:v>0</x:v>
      </x:c>
      <x:c r="AB56" s="1"/>
      <x:c r="AC56" s="1"/>
      <x:c r="AD56" s="1"/>
    </x:row>
    <x:row r="57">
      <x:c r="A57" s="35"/>
      <x:c r="B57" s="35"/>
      <x:c r="C57" s="95" t="str">
        <x:f>IF(B57="","",IFERROR(INDEX('CANDIDATOS'!$B$11:$B$60,MATCH(B57,'CANDIDATOS'!$A$11:$A$60,0)),""))</x:f>
      </x:c>
      <x:c r="D57" s="95" t="str">
        <x:f>IF(B57="","",IFERROR(INDEX('CANDIDATOS'!$C$11:$C$60,MATCH(B57,'CANDIDATOS'!$A$11:$A$60,0)),""))</x:f>
      </x:c>
      <x:c r="E57" s="35"/>
      <x:c r="F57" s="37"/>
      <x:c r="G57" s="35"/>
      <x:c r="H57" s="35"/>
      <x:c r="I57" s="35"/>
      <x:c r="J57" s="103"/>
      <x:c r="K57" s="35"/>
      <x:c r="L57" s="95" t="str">
        <x:f>IF(A57="","",IF(OR(B57="",C57="",E57="",F57="",G57="",H57=""),"ERROR",IF(AND(H57="Completada",OR(I57="",J57="")),"Falta resultado",IF(AND(H57="Programada",F57&lt;'CONFIGURACIÓN'!$D$11),"Vencida","Listo"))))</x:f>
      </x:c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 t="n">
        <x:f>'CANDIDATOS'!$A$57</x:f>
        <x:v>0</x:v>
      </x:c>
      <x:c r="AB57" s="1"/>
      <x:c r="AC57" s="1"/>
      <x:c r="AD57" s="1"/>
    </x:row>
    <x:row r="58">
      <x:c r="A58" s="35"/>
      <x:c r="B58" s="35"/>
      <x:c r="C58" s="95" t="str">
        <x:f>IF(B58="","",IFERROR(INDEX('CANDIDATOS'!$B$11:$B$60,MATCH(B58,'CANDIDATOS'!$A$11:$A$60,0)),""))</x:f>
      </x:c>
      <x:c r="D58" s="95" t="str">
        <x:f>IF(B58="","",IFERROR(INDEX('CANDIDATOS'!$C$11:$C$60,MATCH(B58,'CANDIDATOS'!$A$11:$A$60,0)),""))</x:f>
      </x:c>
      <x:c r="E58" s="35"/>
      <x:c r="F58" s="37"/>
      <x:c r="G58" s="35"/>
      <x:c r="H58" s="35"/>
      <x:c r="I58" s="35"/>
      <x:c r="J58" s="103"/>
      <x:c r="K58" s="35"/>
      <x:c r="L58" s="95" t="str">
        <x:f>IF(A58="","",IF(OR(B58="",C58="",E58="",F58="",G58="",H58=""),"ERROR",IF(AND(H58="Completada",OR(I58="",J58="")),"Falta resultado",IF(AND(H58="Programada",F58&lt;'CONFIGURACIÓN'!$D$11),"Vencida","Listo"))))</x:f>
      </x:c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 t="n">
        <x:f>'CANDIDATOS'!$A$58</x:f>
        <x:v>0</x:v>
      </x:c>
      <x:c r="AB58" s="1"/>
      <x:c r="AC58" s="1"/>
      <x:c r="AD58" s="1"/>
    </x:row>
    <x:row r="59">
      <x:c r="A59" s="35"/>
      <x:c r="B59" s="35"/>
      <x:c r="C59" s="95" t="str">
        <x:f>IF(B59="","",IFERROR(INDEX('CANDIDATOS'!$B$11:$B$60,MATCH(B59,'CANDIDATOS'!$A$11:$A$60,0)),""))</x:f>
      </x:c>
      <x:c r="D59" s="95" t="str">
        <x:f>IF(B59="","",IFERROR(INDEX('CANDIDATOS'!$C$11:$C$60,MATCH(B59,'CANDIDATOS'!$A$11:$A$60,0)),""))</x:f>
      </x:c>
      <x:c r="E59" s="35"/>
      <x:c r="F59" s="37"/>
      <x:c r="G59" s="35"/>
      <x:c r="H59" s="35"/>
      <x:c r="I59" s="35"/>
      <x:c r="J59" s="103"/>
      <x:c r="K59" s="35"/>
      <x:c r="L59" s="95" t="str">
        <x:f>IF(A59="","",IF(OR(B59="",C59="",E59="",F59="",G59="",H59=""),"ERROR",IF(AND(H59="Completada",OR(I59="",J59="")),"Falta resultado",IF(AND(H59="Programada",F59&lt;'CONFIGURACIÓN'!$D$11),"Vencida","Listo"))))</x:f>
      </x:c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 t="n">
        <x:f>'CANDIDATOS'!$A$59</x:f>
        <x:v>0</x:v>
      </x:c>
      <x:c r="AB59" s="1"/>
      <x:c r="AC59" s="1"/>
      <x:c r="AD59" s="1"/>
    </x:row>
    <x:row r="60">
      <x:c r="A60" s="35"/>
      <x:c r="B60" s="35"/>
      <x:c r="C60" s="95" t="str">
        <x:f>IF(B60="","",IFERROR(INDEX('CANDIDATOS'!$B$11:$B$60,MATCH(B60,'CANDIDATOS'!$A$11:$A$60,0)),""))</x:f>
      </x:c>
      <x:c r="D60" s="95" t="str">
        <x:f>IF(B60="","",IFERROR(INDEX('CANDIDATOS'!$C$11:$C$60,MATCH(B60,'CANDIDATOS'!$A$11:$A$60,0)),""))</x:f>
      </x:c>
      <x:c r="E60" s="35"/>
      <x:c r="F60" s="37"/>
      <x:c r="G60" s="35"/>
      <x:c r="H60" s="35"/>
      <x:c r="I60" s="35"/>
      <x:c r="J60" s="103"/>
      <x:c r="K60" s="35"/>
      <x:c r="L60" s="95" t="str">
        <x:f>IF(A60="","",IF(OR(B60="",C60="",E60="",F60="",G60="",H60=""),"ERROR",IF(AND(H60="Completada",OR(I60="",J60="")),"Falta resultado",IF(AND(H60="Programada",F60&lt;'CONFIGURACIÓN'!$D$11),"Vencida","Listo"))))</x:f>
      </x:c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 t="n">
        <x:f>'CANDIDATOS'!$A$60</x:f>
        <x:v>0</x:v>
      </x:c>
      <x:c r="AB60" s="1"/>
      <x:c r="AC60" s="1"/>
      <x:c r="AD60" s="1"/>
    </x:row>
    <x:row r="61">
      <x:c r="A61" s="35"/>
      <x:c r="B61" s="35"/>
      <x:c r="C61" s="95" t="str">
        <x:f>IF(B61="","",IFERROR(INDEX('CANDIDATOS'!$B$11:$B$60,MATCH(B61,'CANDIDATOS'!$A$11:$A$60,0)),""))</x:f>
      </x:c>
      <x:c r="D61" s="95" t="str">
        <x:f>IF(B61="","",IFERROR(INDEX('CANDIDATOS'!$C$11:$C$60,MATCH(B61,'CANDIDATOS'!$A$11:$A$60,0)),""))</x:f>
      </x:c>
      <x:c r="E61" s="35"/>
      <x:c r="F61" s="37"/>
      <x:c r="G61" s="35"/>
      <x:c r="H61" s="35"/>
      <x:c r="I61" s="35"/>
      <x:c r="J61" s="103"/>
      <x:c r="K61" s="35"/>
      <x:c r="L61" s="95" t="str">
        <x:f>IF(A61="","",IF(OR(B61="",C61="",E61="",F61="",G61="",H61=""),"ERROR",IF(AND(H61="Completada",OR(I61="",J61="")),"Falta resultado",IF(AND(H61="Programada",F61&lt;'CONFIGURACIÓN'!$D$11),"Vencida","Listo"))))</x:f>
      </x:c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35"/>
      <x:c r="B62" s="35"/>
      <x:c r="C62" s="95" t="str">
        <x:f>IF(B62="","",IFERROR(INDEX('CANDIDATOS'!$B$11:$B$60,MATCH(B62,'CANDIDATOS'!$A$11:$A$60,0)),""))</x:f>
      </x:c>
      <x:c r="D62" s="95" t="str">
        <x:f>IF(B62="","",IFERROR(INDEX('CANDIDATOS'!$C$11:$C$60,MATCH(B62,'CANDIDATOS'!$A$11:$A$60,0)),""))</x:f>
      </x:c>
      <x:c r="E62" s="35"/>
      <x:c r="F62" s="37"/>
      <x:c r="G62" s="35"/>
      <x:c r="H62" s="35"/>
      <x:c r="I62" s="35"/>
      <x:c r="J62" s="103"/>
      <x:c r="K62" s="35"/>
      <x:c r="L62" s="95" t="str">
        <x:f>IF(A62="","",IF(OR(B62="",C62="",E62="",F62="",G62="",H62=""),"ERROR",IF(AND(H62="Completada",OR(I62="",J62="")),"Falta resultado",IF(AND(H62="Programada",F62&lt;'CONFIGURACIÓN'!$D$11),"Vencida","Listo"))))</x:f>
      </x:c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35"/>
      <x:c r="B63" s="35"/>
      <x:c r="C63" s="95" t="str">
        <x:f>IF(B63="","",IFERROR(INDEX('CANDIDATOS'!$B$11:$B$60,MATCH(B63,'CANDIDATOS'!$A$11:$A$60,0)),""))</x:f>
      </x:c>
      <x:c r="D63" s="95" t="str">
        <x:f>IF(B63="","",IFERROR(INDEX('CANDIDATOS'!$C$11:$C$60,MATCH(B63,'CANDIDATOS'!$A$11:$A$60,0)),""))</x:f>
      </x:c>
      <x:c r="E63" s="35"/>
      <x:c r="F63" s="37"/>
      <x:c r="G63" s="35"/>
      <x:c r="H63" s="35"/>
      <x:c r="I63" s="35"/>
      <x:c r="J63" s="103"/>
      <x:c r="K63" s="35"/>
      <x:c r="L63" s="95" t="str">
        <x:f>IF(A63="","",IF(OR(B63="",C63="",E63="",F63="",G63="",H63=""),"ERROR",IF(AND(H63="Completada",OR(I63="",J63="")),"Falta resultado",IF(AND(H63="Programada",F63&lt;'CONFIGURACIÓN'!$D$11),"Vencida","Listo"))))</x:f>
      </x:c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35"/>
      <x:c r="B64" s="35"/>
      <x:c r="C64" s="95" t="str">
        <x:f>IF(B64="","",IFERROR(INDEX('CANDIDATOS'!$B$11:$B$60,MATCH(B64,'CANDIDATOS'!$A$11:$A$60,0)),""))</x:f>
      </x:c>
      <x:c r="D64" s="95" t="str">
        <x:f>IF(B64="","",IFERROR(INDEX('CANDIDATOS'!$C$11:$C$60,MATCH(B64,'CANDIDATOS'!$A$11:$A$60,0)),""))</x:f>
      </x:c>
      <x:c r="E64" s="35"/>
      <x:c r="F64" s="37"/>
      <x:c r="G64" s="35"/>
      <x:c r="H64" s="35"/>
      <x:c r="I64" s="35"/>
      <x:c r="J64" s="103"/>
      <x:c r="K64" s="35"/>
      <x:c r="L64" s="95" t="str">
        <x:f>IF(A64="","",IF(OR(B64="",C64="",E64="",F64="",G64="",H64=""),"ERROR",IF(AND(H64="Completada",OR(I64="",J64="")),"Falta resultado",IF(AND(H64="Programada",F64&lt;'CONFIGURACIÓN'!$D$11),"Vencida","Listo"))))</x:f>
      </x:c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35"/>
      <x:c r="B65" s="35"/>
      <x:c r="C65" s="95" t="str">
        <x:f>IF(B65="","",IFERROR(INDEX('CANDIDATOS'!$B$11:$B$60,MATCH(B65,'CANDIDATOS'!$A$11:$A$60,0)),""))</x:f>
      </x:c>
      <x:c r="D65" s="95" t="str">
        <x:f>IF(B65="","",IFERROR(INDEX('CANDIDATOS'!$C$11:$C$60,MATCH(B65,'CANDIDATOS'!$A$11:$A$60,0)),""))</x:f>
      </x:c>
      <x:c r="E65" s="35"/>
      <x:c r="F65" s="37"/>
      <x:c r="G65" s="35"/>
      <x:c r="H65" s="35"/>
      <x:c r="I65" s="35"/>
      <x:c r="J65" s="103"/>
      <x:c r="K65" s="35"/>
      <x:c r="L65" s="95" t="str">
        <x:f>IF(A65="","",IF(OR(B65="",C65="",E65="",F65="",G65="",H65=""),"ERROR",IF(AND(H65="Completada",OR(I65="",J65="")),"Falta resultado",IF(AND(H65="Programada",F65&lt;'CONFIGURACIÓN'!$D$11),"Vencida","Listo"))))</x:f>
      </x:c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35"/>
      <x:c r="B66" s="35"/>
      <x:c r="C66" s="95" t="str">
        <x:f>IF(B66="","",IFERROR(INDEX('CANDIDATOS'!$B$11:$B$60,MATCH(B66,'CANDIDATOS'!$A$11:$A$60,0)),""))</x:f>
      </x:c>
      <x:c r="D66" s="95" t="str">
        <x:f>IF(B66="","",IFERROR(INDEX('CANDIDATOS'!$C$11:$C$60,MATCH(B66,'CANDIDATOS'!$A$11:$A$60,0)),""))</x:f>
      </x:c>
      <x:c r="E66" s="35"/>
      <x:c r="F66" s="37"/>
      <x:c r="G66" s="35"/>
      <x:c r="H66" s="35"/>
      <x:c r="I66" s="35"/>
      <x:c r="J66" s="103"/>
      <x:c r="K66" s="35"/>
      <x:c r="L66" s="95" t="str">
        <x:f>IF(A66="","",IF(OR(B66="",C66="",E66="",F66="",G66="",H66=""),"ERROR",IF(AND(H66="Completada",OR(I66="",J66="")),"Falta resultado",IF(AND(H66="Programada",F66&lt;'CONFIGURACIÓN'!$D$11),"Vencida","Listo"))))</x:f>
      </x:c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35"/>
      <x:c r="B67" s="35"/>
      <x:c r="C67" s="95" t="str">
        <x:f>IF(B67="","",IFERROR(INDEX('CANDIDATOS'!$B$11:$B$60,MATCH(B67,'CANDIDATOS'!$A$11:$A$60,0)),""))</x:f>
      </x:c>
      <x:c r="D67" s="95" t="str">
        <x:f>IF(B67="","",IFERROR(INDEX('CANDIDATOS'!$C$11:$C$60,MATCH(B67,'CANDIDATOS'!$A$11:$A$60,0)),""))</x:f>
      </x:c>
      <x:c r="E67" s="35"/>
      <x:c r="F67" s="37"/>
      <x:c r="G67" s="35"/>
      <x:c r="H67" s="35"/>
      <x:c r="I67" s="35"/>
      <x:c r="J67" s="103"/>
      <x:c r="K67" s="35"/>
      <x:c r="L67" s="95" t="str">
        <x:f>IF(A67="","",IF(OR(B67="",C67="",E67="",F67="",G67="",H67=""),"ERROR",IF(AND(H67="Completada",OR(I67="",J67="")),"Falta resultado",IF(AND(H67="Programada",F67&lt;'CONFIGURACIÓN'!$D$11),"Vencida","Listo"))))</x:f>
      </x:c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35"/>
      <x:c r="B68" s="35"/>
      <x:c r="C68" s="95" t="str">
        <x:f>IF(B68="","",IFERROR(INDEX('CANDIDATOS'!$B$11:$B$60,MATCH(B68,'CANDIDATOS'!$A$11:$A$60,0)),""))</x:f>
      </x:c>
      <x:c r="D68" s="95" t="str">
        <x:f>IF(B68="","",IFERROR(INDEX('CANDIDATOS'!$C$11:$C$60,MATCH(B68,'CANDIDATOS'!$A$11:$A$60,0)),""))</x:f>
      </x:c>
      <x:c r="E68" s="35"/>
      <x:c r="F68" s="37"/>
      <x:c r="G68" s="35"/>
      <x:c r="H68" s="35"/>
      <x:c r="I68" s="35"/>
      <x:c r="J68" s="103"/>
      <x:c r="K68" s="35"/>
      <x:c r="L68" s="95" t="str">
        <x:f>IF(A68="","",IF(OR(B68="",C68="",E68="",F68="",G68="",H68=""),"ERROR",IF(AND(H68="Completada",OR(I68="",J68="")),"Falta resultado",IF(AND(H68="Programada",F68&lt;'CONFIGURACIÓN'!$D$11),"Vencida","Listo"))))</x:f>
      </x:c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35"/>
      <x:c r="B69" s="35"/>
      <x:c r="C69" s="95" t="str">
        <x:f>IF(B69="","",IFERROR(INDEX('CANDIDATOS'!$B$11:$B$60,MATCH(B69,'CANDIDATOS'!$A$11:$A$60,0)),""))</x:f>
      </x:c>
      <x:c r="D69" s="95" t="str">
        <x:f>IF(B69="","",IFERROR(INDEX('CANDIDATOS'!$C$11:$C$60,MATCH(B69,'CANDIDATOS'!$A$11:$A$60,0)),""))</x:f>
      </x:c>
      <x:c r="E69" s="35"/>
      <x:c r="F69" s="37"/>
      <x:c r="G69" s="35"/>
      <x:c r="H69" s="35"/>
      <x:c r="I69" s="35"/>
      <x:c r="J69" s="103"/>
      <x:c r="K69" s="35"/>
      <x:c r="L69" s="95" t="str">
        <x:f>IF(A69="","",IF(OR(B69="",C69="",E69="",F69="",G69="",H69=""),"ERROR",IF(AND(H69="Completada",OR(I69="",J69="")),"Falta resultado",IF(AND(H69="Programada",F69&lt;'CONFIGURACIÓN'!$D$11),"Vencida","Listo"))))</x:f>
      </x:c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35"/>
      <x:c r="B70" s="35"/>
      <x:c r="C70" s="95" t="str">
        <x:f>IF(B70="","",IFERROR(INDEX('CANDIDATOS'!$B$11:$B$60,MATCH(B70,'CANDIDATOS'!$A$11:$A$60,0)),""))</x:f>
      </x:c>
      <x:c r="D70" s="95" t="str">
        <x:f>IF(B70="","",IFERROR(INDEX('CANDIDATOS'!$C$11:$C$60,MATCH(B70,'CANDIDATOS'!$A$11:$A$60,0)),""))</x:f>
      </x:c>
      <x:c r="E70" s="35"/>
      <x:c r="F70" s="37"/>
      <x:c r="G70" s="35"/>
      <x:c r="H70" s="35"/>
      <x:c r="I70" s="35"/>
      <x:c r="J70" s="103"/>
      <x:c r="K70" s="35"/>
      <x:c r="L70" s="95" t="str">
        <x:f>IF(A70="","",IF(OR(B70="",C70="",E70="",F70="",G70="",H70=""),"ERROR",IF(AND(H70="Completada",OR(I70="",J70="")),"Falta resultado",IF(AND(H70="Programada",F70&lt;'CONFIGURACIÓN'!$D$11),"Vencida","Listo"))))</x:f>
      </x:c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35"/>
      <x:c r="B71" s="35"/>
      <x:c r="C71" s="95" t="str">
        <x:f>IF(B71="","",IFERROR(INDEX('CANDIDATOS'!$B$11:$B$60,MATCH(B71,'CANDIDATOS'!$A$11:$A$60,0)),""))</x:f>
      </x:c>
      <x:c r="D71" s="95" t="str">
        <x:f>IF(B71="","",IFERROR(INDEX('CANDIDATOS'!$C$11:$C$60,MATCH(B71,'CANDIDATOS'!$A$11:$A$60,0)),""))</x:f>
      </x:c>
      <x:c r="E71" s="35"/>
      <x:c r="F71" s="37"/>
      <x:c r="G71" s="35"/>
      <x:c r="H71" s="35"/>
      <x:c r="I71" s="35"/>
      <x:c r="J71" s="103"/>
      <x:c r="K71" s="35"/>
      <x:c r="L71" s="95" t="str">
        <x:f>IF(A71="","",IF(OR(B71="",C71="",E71="",F71="",G71="",H71=""),"ERROR",IF(AND(H71="Completada",OR(I71="",J71="")),"Falta resultado",IF(AND(H71="Programada",F71&lt;'CONFIGURACIÓN'!$D$11),"Vencida","Listo"))))</x:f>
      </x:c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35"/>
      <x:c r="B72" s="35"/>
      <x:c r="C72" s="95" t="str">
        <x:f>IF(B72="","",IFERROR(INDEX('CANDIDATOS'!$B$11:$B$60,MATCH(B72,'CANDIDATOS'!$A$11:$A$60,0)),""))</x:f>
      </x:c>
      <x:c r="D72" s="95" t="str">
        <x:f>IF(B72="","",IFERROR(INDEX('CANDIDATOS'!$C$11:$C$60,MATCH(B72,'CANDIDATOS'!$A$11:$A$60,0)),""))</x:f>
      </x:c>
      <x:c r="E72" s="35"/>
      <x:c r="F72" s="37"/>
      <x:c r="G72" s="35"/>
      <x:c r="H72" s="35"/>
      <x:c r="I72" s="35"/>
      <x:c r="J72" s="103"/>
      <x:c r="K72" s="35"/>
      <x:c r="L72" s="95" t="str">
        <x:f>IF(A72="","",IF(OR(B72="",C72="",E72="",F72="",G72="",H72=""),"ERROR",IF(AND(H72="Completada",OR(I72="",J72="")),"Falta resultado",IF(AND(H72="Programada",F72&lt;'CONFIGURACIÓN'!$D$11),"Vencida","Listo"))))</x:f>
      </x:c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35"/>
      <x:c r="B73" s="35"/>
      <x:c r="C73" s="95" t="str">
        <x:f>IF(B73="","",IFERROR(INDEX('CANDIDATOS'!$B$11:$B$60,MATCH(B73,'CANDIDATOS'!$A$11:$A$60,0)),""))</x:f>
      </x:c>
      <x:c r="D73" s="95" t="str">
        <x:f>IF(B73="","",IFERROR(INDEX('CANDIDATOS'!$C$11:$C$60,MATCH(B73,'CANDIDATOS'!$A$11:$A$60,0)),""))</x:f>
      </x:c>
      <x:c r="E73" s="35"/>
      <x:c r="F73" s="37"/>
      <x:c r="G73" s="35"/>
      <x:c r="H73" s="35"/>
      <x:c r="I73" s="35"/>
      <x:c r="J73" s="103"/>
      <x:c r="K73" s="35"/>
      <x:c r="L73" s="95" t="str">
        <x:f>IF(A73="","",IF(OR(B73="",C73="",E73="",F73="",G73="",H73=""),"ERROR",IF(AND(H73="Completada",OR(I73="",J73="")),"Falta resultado",IF(AND(H73="Programada",F73&lt;'CONFIGURACIÓN'!$D$11),"Vencida","Listo"))))</x:f>
      </x:c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35"/>
      <x:c r="B74" s="35"/>
      <x:c r="C74" s="95" t="str">
        <x:f>IF(B74="","",IFERROR(INDEX('CANDIDATOS'!$B$11:$B$60,MATCH(B74,'CANDIDATOS'!$A$11:$A$60,0)),""))</x:f>
      </x:c>
      <x:c r="D74" s="95" t="str">
        <x:f>IF(B74="","",IFERROR(INDEX('CANDIDATOS'!$C$11:$C$60,MATCH(B74,'CANDIDATOS'!$A$11:$A$60,0)),""))</x:f>
      </x:c>
      <x:c r="E74" s="35"/>
      <x:c r="F74" s="37"/>
      <x:c r="G74" s="35"/>
      <x:c r="H74" s="35"/>
      <x:c r="I74" s="35"/>
      <x:c r="J74" s="103"/>
      <x:c r="K74" s="35"/>
      <x:c r="L74" s="95" t="str">
        <x:f>IF(A74="","",IF(OR(B74="",C74="",E74="",F74="",G74="",H74=""),"ERROR",IF(AND(H74="Completada",OR(I74="",J74="")),"Falta resultado",IF(AND(H74="Programada",F74&lt;'CONFIGURACIÓN'!$D$11),"Vencida","Listo"))))</x:f>
      </x:c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35"/>
      <x:c r="B75" s="35"/>
      <x:c r="C75" s="95" t="str">
        <x:f>IF(B75="","",IFERROR(INDEX('CANDIDATOS'!$B$11:$B$60,MATCH(B75,'CANDIDATOS'!$A$11:$A$60,0)),""))</x:f>
      </x:c>
      <x:c r="D75" s="95" t="str">
        <x:f>IF(B75="","",IFERROR(INDEX('CANDIDATOS'!$C$11:$C$60,MATCH(B75,'CANDIDATOS'!$A$11:$A$60,0)),""))</x:f>
      </x:c>
      <x:c r="E75" s="35"/>
      <x:c r="F75" s="37"/>
      <x:c r="G75" s="35"/>
      <x:c r="H75" s="35"/>
      <x:c r="I75" s="35"/>
      <x:c r="J75" s="103"/>
      <x:c r="K75" s="35"/>
      <x:c r="L75" s="95" t="str">
        <x:f>IF(A75="","",IF(OR(B75="",C75="",E75="",F75="",G75="",H75=""),"ERROR",IF(AND(H75="Completada",OR(I75="",J75="")),"Falta resultado",IF(AND(H75="Programada",F75&lt;'CONFIGURACIÓN'!$D$11),"Vencida","Listo"))))</x:f>
      </x:c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35"/>
      <x:c r="B76" s="35"/>
      <x:c r="C76" s="95" t="str">
        <x:f>IF(B76="","",IFERROR(INDEX('CANDIDATOS'!$B$11:$B$60,MATCH(B76,'CANDIDATOS'!$A$11:$A$60,0)),""))</x:f>
      </x:c>
      <x:c r="D76" s="95" t="str">
        <x:f>IF(B76="","",IFERROR(INDEX('CANDIDATOS'!$C$11:$C$60,MATCH(B76,'CANDIDATOS'!$A$11:$A$60,0)),""))</x:f>
      </x:c>
      <x:c r="E76" s="35"/>
      <x:c r="F76" s="37"/>
      <x:c r="G76" s="35"/>
      <x:c r="H76" s="35"/>
      <x:c r="I76" s="35"/>
      <x:c r="J76" s="103"/>
      <x:c r="K76" s="35"/>
      <x:c r="L76" s="95" t="str">
        <x:f>IF(A76="","",IF(OR(B76="",C76="",E76="",F76="",G76="",H76=""),"ERROR",IF(AND(H76="Completada",OR(I76="",J76="")),"Falta resultado",IF(AND(H76="Programada",F76&lt;'CONFIGURACIÓN'!$D$11),"Vencida","Listo"))))</x:f>
      </x:c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35"/>
      <x:c r="B77" s="35"/>
      <x:c r="C77" s="95" t="str">
        <x:f>IF(B77="","",IFERROR(INDEX('CANDIDATOS'!$B$11:$B$60,MATCH(B77,'CANDIDATOS'!$A$11:$A$60,0)),""))</x:f>
      </x:c>
      <x:c r="D77" s="95" t="str">
        <x:f>IF(B77="","",IFERROR(INDEX('CANDIDATOS'!$C$11:$C$60,MATCH(B77,'CANDIDATOS'!$A$11:$A$60,0)),""))</x:f>
      </x:c>
      <x:c r="E77" s="35"/>
      <x:c r="F77" s="37"/>
      <x:c r="G77" s="35"/>
      <x:c r="H77" s="35"/>
      <x:c r="I77" s="35"/>
      <x:c r="J77" s="103"/>
      <x:c r="K77" s="35"/>
      <x:c r="L77" s="95" t="str">
        <x:f>IF(A77="","",IF(OR(B77="",C77="",E77="",F77="",G77="",H77=""),"ERROR",IF(AND(H77="Completada",OR(I77="",J77="")),"Falta resultado",IF(AND(H77="Programada",F77&lt;'CONFIGURACIÓN'!$D$11),"Vencida","Listo"))))</x:f>
      </x:c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35"/>
      <x:c r="B78" s="35"/>
      <x:c r="C78" s="95" t="str">
        <x:f>IF(B78="","",IFERROR(INDEX('CANDIDATOS'!$B$11:$B$60,MATCH(B78,'CANDIDATOS'!$A$11:$A$60,0)),""))</x:f>
      </x:c>
      <x:c r="D78" s="95" t="str">
        <x:f>IF(B78="","",IFERROR(INDEX('CANDIDATOS'!$C$11:$C$60,MATCH(B78,'CANDIDATOS'!$A$11:$A$60,0)),""))</x:f>
      </x:c>
      <x:c r="E78" s="35"/>
      <x:c r="F78" s="37"/>
      <x:c r="G78" s="35"/>
      <x:c r="H78" s="35"/>
      <x:c r="I78" s="35"/>
      <x:c r="J78" s="103"/>
      <x:c r="K78" s="35"/>
      <x:c r="L78" s="95" t="str">
        <x:f>IF(A78="","",IF(OR(B78="",C78="",E78="",F78="",G78="",H78=""),"ERROR",IF(AND(H78="Completada",OR(I78="",J78="")),"Falta resultado",IF(AND(H78="Programada",F78&lt;'CONFIGURACIÓN'!$D$11),"Vencida","Listo"))))</x:f>
      </x:c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35"/>
      <x:c r="B79" s="35"/>
      <x:c r="C79" s="95" t="str">
        <x:f>IF(B79="","",IFERROR(INDEX('CANDIDATOS'!$B$11:$B$60,MATCH(B79,'CANDIDATOS'!$A$11:$A$60,0)),""))</x:f>
      </x:c>
      <x:c r="D79" s="95" t="str">
        <x:f>IF(B79="","",IFERROR(INDEX('CANDIDATOS'!$C$11:$C$60,MATCH(B79,'CANDIDATOS'!$A$11:$A$60,0)),""))</x:f>
      </x:c>
      <x:c r="E79" s="35"/>
      <x:c r="F79" s="37"/>
      <x:c r="G79" s="35"/>
      <x:c r="H79" s="35"/>
      <x:c r="I79" s="35"/>
      <x:c r="J79" s="103"/>
      <x:c r="K79" s="35"/>
      <x:c r="L79" s="95" t="str">
        <x:f>IF(A79="","",IF(OR(B79="",C79="",E79="",F79="",G79="",H79=""),"ERROR",IF(AND(H79="Completada",OR(I79="",J79="")),"Falta resultado",IF(AND(H79="Programada",F79&lt;'CONFIGURACIÓN'!$D$11),"Vencida","Listo"))))</x:f>
      </x:c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35"/>
      <x:c r="B80" s="35"/>
      <x:c r="C80" s="95" t="str">
        <x:f>IF(B80="","",IFERROR(INDEX('CANDIDATOS'!$B$11:$B$60,MATCH(B80,'CANDIDATOS'!$A$11:$A$60,0)),""))</x:f>
      </x:c>
      <x:c r="D80" s="95" t="str">
        <x:f>IF(B80="","",IFERROR(INDEX('CANDIDATOS'!$C$11:$C$60,MATCH(B80,'CANDIDATOS'!$A$11:$A$60,0)),""))</x:f>
      </x:c>
      <x:c r="E80" s="35"/>
      <x:c r="F80" s="37"/>
      <x:c r="G80" s="35"/>
      <x:c r="H80" s="35"/>
      <x:c r="I80" s="35"/>
      <x:c r="J80" s="103"/>
      <x:c r="K80" s="35"/>
      <x:c r="L80" s="95" t="str">
        <x:f>IF(A80="","",IF(OR(B80="",C80="",E80="",F80="",G80="",H80=""),"ERROR",IF(AND(H80="Completada",OR(I80="",J80="")),"Falta resultado",IF(AND(H80="Programada",F80&lt;'CONFIGURACIÓN'!$D$11),"Vencida","Listo"))))</x:f>
      </x:c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35"/>
      <x:c r="B81" s="35"/>
      <x:c r="C81" s="95" t="str">
        <x:f>IF(B81="","",IFERROR(INDEX('CANDIDATOS'!$B$11:$B$60,MATCH(B81,'CANDIDATOS'!$A$11:$A$60,0)),""))</x:f>
      </x:c>
      <x:c r="D81" s="95" t="str">
        <x:f>IF(B81="","",IFERROR(INDEX('CANDIDATOS'!$C$11:$C$60,MATCH(B81,'CANDIDATOS'!$A$11:$A$60,0)),""))</x:f>
      </x:c>
      <x:c r="E81" s="35"/>
      <x:c r="F81" s="37"/>
      <x:c r="G81" s="35"/>
      <x:c r="H81" s="35"/>
      <x:c r="I81" s="35"/>
      <x:c r="J81" s="103"/>
      <x:c r="K81" s="35"/>
      <x:c r="L81" s="95" t="str">
        <x:f>IF(A81="","",IF(OR(B81="",C81="",E81="",F81="",G81="",H81=""),"ERROR",IF(AND(H81="Completada",OR(I81="",J81="")),"Falta resultado",IF(AND(H81="Programada",F81&lt;'CONFIGURACIÓN'!$D$11),"Vencida","Listo"))))</x:f>
      </x:c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35"/>
      <x:c r="B82" s="35"/>
      <x:c r="C82" s="95" t="str">
        <x:f>IF(B82="","",IFERROR(INDEX('CANDIDATOS'!$B$11:$B$60,MATCH(B82,'CANDIDATOS'!$A$11:$A$60,0)),""))</x:f>
      </x:c>
      <x:c r="D82" s="95" t="str">
        <x:f>IF(B82="","",IFERROR(INDEX('CANDIDATOS'!$C$11:$C$60,MATCH(B82,'CANDIDATOS'!$A$11:$A$60,0)),""))</x:f>
      </x:c>
      <x:c r="E82" s="35"/>
      <x:c r="F82" s="37"/>
      <x:c r="G82" s="35"/>
      <x:c r="H82" s="35"/>
      <x:c r="I82" s="35"/>
      <x:c r="J82" s="103"/>
      <x:c r="K82" s="35"/>
      <x:c r="L82" s="95" t="str">
        <x:f>IF(A82="","",IF(OR(B82="",C82="",E82="",F82="",G82="",H82=""),"ERROR",IF(AND(H82="Completada",OR(I82="",J82="")),"Falta resultado",IF(AND(H82="Programada",F82&lt;'CONFIGURACIÓN'!$D$11),"Vencida","Listo"))))</x:f>
      </x:c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35"/>
      <x:c r="B83" s="35"/>
      <x:c r="C83" s="95" t="str">
        <x:f>IF(B83="","",IFERROR(INDEX('CANDIDATOS'!$B$11:$B$60,MATCH(B83,'CANDIDATOS'!$A$11:$A$60,0)),""))</x:f>
      </x:c>
      <x:c r="D83" s="95" t="str">
        <x:f>IF(B83="","",IFERROR(INDEX('CANDIDATOS'!$C$11:$C$60,MATCH(B83,'CANDIDATOS'!$A$11:$A$60,0)),""))</x:f>
      </x:c>
      <x:c r="E83" s="35"/>
      <x:c r="F83" s="37"/>
      <x:c r="G83" s="35"/>
      <x:c r="H83" s="35"/>
      <x:c r="I83" s="35"/>
      <x:c r="J83" s="103"/>
      <x:c r="K83" s="35"/>
      <x:c r="L83" s="95" t="str">
        <x:f>IF(A83="","",IF(OR(B83="",C83="",E83="",F83="",G83="",H83=""),"ERROR",IF(AND(H83="Completada",OR(I83="",J83="")),"Falta resultado",IF(AND(H83="Programada",F83&lt;'CONFIGURACIÓN'!$D$11),"Vencida","Listo"))))</x:f>
      </x:c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35"/>
      <x:c r="B84" s="35"/>
      <x:c r="C84" s="95" t="str">
        <x:f>IF(B84="","",IFERROR(INDEX('CANDIDATOS'!$B$11:$B$60,MATCH(B84,'CANDIDATOS'!$A$11:$A$60,0)),""))</x:f>
      </x:c>
      <x:c r="D84" s="95" t="str">
        <x:f>IF(B84="","",IFERROR(INDEX('CANDIDATOS'!$C$11:$C$60,MATCH(B84,'CANDIDATOS'!$A$11:$A$60,0)),""))</x:f>
      </x:c>
      <x:c r="E84" s="35"/>
      <x:c r="F84" s="37"/>
      <x:c r="G84" s="35"/>
      <x:c r="H84" s="35"/>
      <x:c r="I84" s="35"/>
      <x:c r="J84" s="103"/>
      <x:c r="K84" s="35"/>
      <x:c r="L84" s="95" t="str">
        <x:f>IF(A84="","",IF(OR(B84="",C84="",E84="",F84="",G84="",H84=""),"ERROR",IF(AND(H84="Completada",OR(I84="",J84="")),"Falta resultado",IF(AND(H84="Programada",F84&lt;'CONFIGURACIÓN'!$D$11),"Vencida","Listo"))))</x:f>
      </x:c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35"/>
      <x:c r="B85" s="35"/>
      <x:c r="C85" s="95" t="str">
        <x:f>IF(B85="","",IFERROR(INDEX('CANDIDATOS'!$B$11:$B$60,MATCH(B85,'CANDIDATOS'!$A$11:$A$60,0)),""))</x:f>
      </x:c>
      <x:c r="D85" s="95" t="str">
        <x:f>IF(B85="","",IFERROR(INDEX('CANDIDATOS'!$C$11:$C$60,MATCH(B85,'CANDIDATOS'!$A$11:$A$60,0)),""))</x:f>
      </x:c>
      <x:c r="E85" s="35"/>
      <x:c r="F85" s="37"/>
      <x:c r="G85" s="35"/>
      <x:c r="H85" s="35"/>
      <x:c r="I85" s="35"/>
      <x:c r="J85" s="103"/>
      <x:c r="K85" s="35"/>
      <x:c r="L85" s="95" t="str">
        <x:f>IF(A85="","",IF(OR(B85="",C85="",E85="",F85="",G85="",H85=""),"ERROR",IF(AND(H85="Completada",OR(I85="",J85="")),"Falta resultado",IF(AND(H85="Programada",F85&lt;'CONFIGURACIÓN'!$D$11),"Vencida","Listo"))))</x:f>
      </x:c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35"/>
      <x:c r="B86" s="35"/>
      <x:c r="C86" s="95" t="str">
        <x:f>IF(B86="","",IFERROR(INDEX('CANDIDATOS'!$B$11:$B$60,MATCH(B86,'CANDIDATOS'!$A$11:$A$60,0)),""))</x:f>
      </x:c>
      <x:c r="D86" s="95" t="str">
        <x:f>IF(B86="","",IFERROR(INDEX('CANDIDATOS'!$C$11:$C$60,MATCH(B86,'CANDIDATOS'!$A$11:$A$60,0)),""))</x:f>
      </x:c>
      <x:c r="E86" s="35"/>
      <x:c r="F86" s="37"/>
      <x:c r="G86" s="35"/>
      <x:c r="H86" s="35"/>
      <x:c r="I86" s="35"/>
      <x:c r="J86" s="103"/>
      <x:c r="K86" s="35"/>
      <x:c r="L86" s="95" t="str">
        <x:f>IF(A86="","",IF(OR(B86="",C86="",E86="",F86="",G86="",H86=""),"ERROR",IF(AND(H86="Completada",OR(I86="",J86="")),"Falta resultado",IF(AND(H86="Programada",F86&lt;'CONFIGURACIÓN'!$D$11),"Vencida","Listo"))))</x:f>
      </x:c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35"/>
      <x:c r="B87" s="35"/>
      <x:c r="C87" s="95" t="str">
        <x:f>IF(B87="","",IFERROR(INDEX('CANDIDATOS'!$B$11:$B$60,MATCH(B87,'CANDIDATOS'!$A$11:$A$60,0)),""))</x:f>
      </x:c>
      <x:c r="D87" s="95" t="str">
        <x:f>IF(B87="","",IFERROR(INDEX('CANDIDATOS'!$C$11:$C$60,MATCH(B87,'CANDIDATOS'!$A$11:$A$60,0)),""))</x:f>
      </x:c>
      <x:c r="E87" s="35"/>
      <x:c r="F87" s="37"/>
      <x:c r="G87" s="35"/>
      <x:c r="H87" s="35"/>
      <x:c r="I87" s="35"/>
      <x:c r="J87" s="103"/>
      <x:c r="K87" s="35"/>
      <x:c r="L87" s="95" t="str">
        <x:f>IF(A87="","",IF(OR(B87="",C87="",E87="",F87="",G87="",H87=""),"ERROR",IF(AND(H87="Completada",OR(I87="",J87="")),"Falta resultado",IF(AND(H87="Programada",F87&lt;'CONFIGURACIÓN'!$D$11),"Vencida","Listo"))))</x:f>
      </x:c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35"/>
      <x:c r="B88" s="35"/>
      <x:c r="C88" s="95" t="str">
        <x:f>IF(B88="","",IFERROR(INDEX('CANDIDATOS'!$B$11:$B$60,MATCH(B88,'CANDIDATOS'!$A$11:$A$60,0)),""))</x:f>
      </x:c>
      <x:c r="D88" s="95" t="str">
        <x:f>IF(B88="","",IFERROR(INDEX('CANDIDATOS'!$C$11:$C$60,MATCH(B88,'CANDIDATOS'!$A$11:$A$60,0)),""))</x:f>
      </x:c>
      <x:c r="E88" s="35"/>
      <x:c r="F88" s="37"/>
      <x:c r="G88" s="35"/>
      <x:c r="H88" s="35"/>
      <x:c r="I88" s="35"/>
      <x:c r="J88" s="103"/>
      <x:c r="K88" s="35"/>
      <x:c r="L88" s="95" t="str">
        <x:f>IF(A88="","",IF(OR(B88="",C88="",E88="",F88="",G88="",H88=""),"ERROR",IF(AND(H88="Completada",OR(I88="",J88="")),"Falta resultado",IF(AND(H88="Programada",F88&lt;'CONFIGURACIÓN'!$D$11),"Vencida","Listo"))))</x:f>
      </x:c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35"/>
      <x:c r="B89" s="35"/>
      <x:c r="C89" s="95" t="str">
        <x:f>IF(B89="","",IFERROR(INDEX('CANDIDATOS'!$B$11:$B$60,MATCH(B89,'CANDIDATOS'!$A$11:$A$60,0)),""))</x:f>
      </x:c>
      <x:c r="D89" s="95" t="str">
        <x:f>IF(B89="","",IFERROR(INDEX('CANDIDATOS'!$C$11:$C$60,MATCH(B89,'CANDIDATOS'!$A$11:$A$60,0)),""))</x:f>
      </x:c>
      <x:c r="E89" s="35"/>
      <x:c r="F89" s="37"/>
      <x:c r="G89" s="35"/>
      <x:c r="H89" s="35"/>
      <x:c r="I89" s="35"/>
      <x:c r="J89" s="103"/>
      <x:c r="K89" s="35"/>
      <x:c r="L89" s="95" t="str">
        <x:f>IF(A89="","",IF(OR(B89="",C89="",E89="",F89="",G89="",H89=""),"ERROR",IF(AND(H89="Completada",OR(I89="",J89="")),"Falta resultado",IF(AND(H89="Programada",F89&lt;'CONFIGURACIÓN'!$D$11),"Vencida","Listo"))))</x:f>
      </x:c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36"/>
      <x:c r="B90" s="36"/>
      <x:c r="C90" s="96" t="str">
        <x:f>IF(B90="","",IFERROR(INDEX('CANDIDATOS'!$B$11:$B$60,MATCH(B90,'CANDIDATOS'!$A$11:$A$60,0)),""))</x:f>
      </x:c>
      <x:c r="D90" s="96" t="str">
        <x:f>IF(B90="","",IFERROR(INDEX('CANDIDATOS'!$C$11:$C$60,MATCH(B90,'CANDIDATOS'!$A$11:$A$60,0)),""))</x:f>
      </x:c>
      <x:c r="E90" s="36"/>
      <x:c r="F90" s="52"/>
      <x:c r="G90" s="36"/>
      <x:c r="H90" s="36"/>
      <x:c r="I90" s="36"/>
      <x:c r="J90" s="104"/>
      <x:c r="K90" s="36"/>
      <x:c r="L90" s="96" t="str">
        <x:f>IF(A90="","",IF(OR(B90="",C90="",E90="",F90="",G90="",H90=""),"ERROR",IF(AND(H90="Completada",OR(I90="",J90="")),"Falta resultado",IF(AND(H90="Programada",F90&lt;'CONFIGURACIÓN'!$D$11),"Vencida","Listo"))))</x:f>
      </x:c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L11:L90">
    <x:cfRule type="cellIs" dxfId="3" priority="1" operator="equal">
      <x:formula>"Falta resultado"</x:formula>
    </x:cfRule>
    <x:cfRule type="cellIs" dxfId="4" priority="2" operator="equal">
      <x:formula>"Vencida"</x:formula>
    </x:cfRule>
    <x:cfRule type="cellIs" dxfId="5" priority="3" operator="equal">
      <x:formula>"ERROR"</x:formula>
    </x:cfRule>
  </x:conditionalFormatting>
  <x:dataValidations count="5">
    <x:dataValidation type="list" sqref="B11:B90">
      <x:formula1>$AA$11:$AA$60</x:formula1>
    </x:dataValidation>
    <x:dataValidation type="list" sqref="E11:E90">
      <x:formula1>$AB$11:$AB$14</x:formula1>
    </x:dataValidation>
    <x:dataValidation type="list" sqref="H11:H90">
      <x:formula1>$AC$11:$AC$14</x:formula1>
    </x:dataValidation>
    <x:dataValidation type="list" sqref="I11:I90">
      <x:formula1>$AD$11:$AD$14</x:formula1>
    </x:dataValidation>
    <x:dataValidation type="decimal" operator="between" sqref="J11:J90">
      <x:formula1>0</x:formula1>
      <x:formula2>100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170ee9eebb414405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25" hidden="0" customWidth="1"/>
    <x:col min="4" max="4" width="16" hidden="0" customWidth="1"/>
    <x:col min="5" max="5" width="19" hidden="0" customWidth="1"/>
    <x:col min="6" max="6" width="17" hidden="0" customWidth="1"/>
    <x:col min="7" max="7" width="15" hidden="0" customWidth="1"/>
    <x:col min="8" max="8" width="14" hidden="0" customWidth="1"/>
    <x:col min="9" max="9" width="16" hidden="0" customWidth="1"/>
    <x:col min="10" max="10" width="18" hidden="0" customWidth="1"/>
    <x:col min="27" max="27" width="2" hidden="1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Inicio</x:v>
      </x:c>
      <x:c r="B2" s="10" t="str">
        <x:v>Inicio</x:v>
      </x:c>
      <x:c r="C2" s="10" t="str">
        <x:v>Configuración</x:v>
      </x:c>
      <x:c r="D2" s="10" t="str">
        <x:v>Configuración</x:v>
      </x:c>
      <x:c r="E2" s="10" t="str">
        <x:v>Candidatos</x:v>
      </x:c>
      <x:c r="F2" s="10" t="str">
        <x:v>Candidatos</x:v>
      </x:c>
      <x:c r="G2" s="10" t="str">
        <x:v>Entrevistas</x:v>
      </x:c>
      <x:c r="H2" s="10" t="str">
        <x:v>Entrevistas</x:v>
      </x:c>
      <x:c r="I2" s="6" t="str">
        <x:v>Evaluaciones</x:v>
      </x:c>
      <x:c r="J2" s="6" t="str">
        <x:v>Evaluaciones</x:v>
      </x:c>
      <x:c r="K2" s="10" t="str">
        <x:v>Ofertas</x:v>
      </x:c>
      <x:c r="L2" s="10" t="str">
        <x:v>Ofertas</x:v>
      </x:c>
      <x:c r="M2" s="10" t="str">
        <x:v>Proceso</x:v>
      </x:c>
      <x:c r="N2" s="10" t="str">
        <x:v>Proceso</x:v>
      </x:c>
      <x:c r="O2" s="10" t="str">
        <x:v>Panel</x:v>
      </x:c>
      <x:c r="P2" s="10" t="str">
        <x:v>Panel</x:v>
      </x:c>
      <x:c r="Q2" s="10" t="str">
        <x:v>Panel</x:v>
      </x:c>
      <x:c r="R2" s="10" t="str">
        <x:v>Auditoría</x:v>
      </x:c>
      <x:c r="S2" s="10" t="str">
        <x:v>Auditoría</x:v>
      </x:c>
      <x:c r="T2" s="10" t="str">
        <x:v>Auditoría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EVALUACIÓN COHERENTE</x:v>
      </x:c>
      <x:c r="B4" s="11" t="str">
        <x:v>EVALUACIÓN COHERENTE</x:v>
      </x:c>
      <x:c r="C4" s="11" t="str">
        <x:v>EVALUACIÓN COHERENTE</x:v>
      </x:c>
      <x:c r="D4" s="11" t="str">
        <x:v>EVALUACIÓN COHERENTE</x:v>
      </x:c>
      <x:c r="E4" s="11" t="str">
        <x:v>EVALUACIÓN COHERENTE</x:v>
      </x:c>
      <x:c r="F4" s="11" t="str">
        <x:v>EVALUACIÓN COHERENTE</x:v>
      </x:c>
      <x:c r="G4" s="11" t="str">
        <x:v>EVALUACIÓN COHERENTE</x:v>
      </x:c>
      <x:c r="H4" s="11" t="str">
        <x:v>EVALUACIÓN COHERENTE</x:v>
      </x:c>
      <x:c r="I4" s="11" t="str">
        <x:v>EVALUACIÓN COHERENTE</x:v>
      </x:c>
      <x:c r="J4" s="11" t="str">
        <x:v>EVALUACIÓN COHERENTE</x:v>
      </x:c>
      <x:c r="K4" s="11" t="str">
        <x:v>EVALUACIÓN COHERENTE</x:v>
      </x:c>
      <x:c r="L4" s="11" t="str">
        <x:v>EVALUACIÓN COHERENTE</x:v>
      </x:c>
      <x:c r="M4" s="11" t="str">
        <x:v>EVALUACIÓN COHERENTE</x:v>
      </x:c>
      <x:c r="N4" s="11" t="str">
        <x:v>EVALUACIÓN COHERENTE</x:v>
      </x:c>
      <x:c r="O4" s="11" t="str">
        <x:v>EVALUACIÓN COHERENTE</x:v>
      </x:c>
      <x:c r="P4" s="11" t="str">
        <x:v>EVALUACIÓN COHERENTE</x:v>
      </x:c>
      <x:c r="Q4" s="11" t="str">
        <x:v>EVALUACIÓN COHERENTE</x:v>
      </x:c>
      <x:c r="R4" s="11" t="str">
        <x:v>EVALUACIÓN COHERENTE</x:v>
      </x:c>
      <x:c r="S4" s="11" t="str">
        <x:v>EVALUACIÓN COHERENTE</x:v>
      </x:c>
      <x:c r="T4" s="11" t="str">
        <x:v>EVALUACIÓN COHERENTE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Evaluaciones Estructuradas</x:v>
      </x:c>
      <x:c r="B6" s="16" t="str">
        <x:v>Evaluaciones Estructuradas</x:v>
      </x:c>
      <x:c r="C6" s="16" t="str">
        <x:v>Evaluaciones Estructuradas</x:v>
      </x:c>
      <x:c r="D6" s="16" t="str">
        <x:v>Evaluaciones Estructuradas</x:v>
      </x:c>
      <x:c r="E6" s="16" t="str">
        <x:v>Evaluaciones Estructuradas</x:v>
      </x:c>
      <x:c r="F6" s="16" t="str">
        <x:v>Evaluaciones Estructuradas</x:v>
      </x:c>
      <x:c r="G6" s="16" t="str">
        <x:v>Evaluaciones Estructuradas</x:v>
      </x:c>
      <x:c r="H6" s="16" t="str">
        <x:v>Evaluaciones Estructuradas</x:v>
      </x:c>
      <x:c r="I6" s="16" t="str">
        <x:v>Evaluaciones Estructuradas</x:v>
      </x:c>
      <x:c r="J6" s="16" t="str">
        <x:v>Evaluaciones Estructuradas</x:v>
      </x:c>
      <x:c r="K6" s="16" t="str">
        <x:v>Evaluaciones Estructuradas</x:v>
      </x:c>
      <x:c r="L6" s="16" t="str">
        <x:v>Evaluaciones Estructuradas</x:v>
      </x:c>
      <x:c r="M6" s="16" t="str">
        <x:v>Evaluaciones Estructuradas</x:v>
      </x:c>
      <x:c r="N6" s="16" t="str">
        <x:v>Evaluaciones Estructuradas</x:v>
      </x:c>
      <x:c r="O6" s="16" t="str">
        <x:v>Evaluaciones Estructuradas</x:v>
      </x:c>
      <x:c r="P6" s="16" t="str">
        <x:v>Evaluaciones Estructuradas</x:v>
      </x:c>
      <x:c r="Q6" s="16" t="str">
        <x:v>Evaluaciones Estructuradas</x:v>
      </x:c>
      <x:c r="R6" s="16" t="str">
        <x:v>Evaluaciones Estructuradas</x:v>
      </x:c>
      <x:c r="S6" s="16" t="str">
        <x:v>Evaluaciones Estructuradas</x:v>
      </x:c>
      <x:c r="T6" s="16" t="str">
        <x:v>Evaluaciones Estructuradas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Compare candidatos con criterios laborales coherentes y resultados ponderados.</x:v>
      </x:c>
      <x:c r="B7" s="18" t="str">
        <x:v>Compare candidatos con criterios laborales coherentes y resultados ponderados.</x:v>
      </x:c>
      <x:c r="C7" s="18" t="str">
        <x:v>Compare candidatos con criterios laborales coherentes y resultados ponderados.</x:v>
      </x:c>
      <x:c r="D7" s="18" t="str">
        <x:v>Compare candidatos con criterios laborales coherentes y resultados ponderados.</x:v>
      </x:c>
      <x:c r="E7" s="18" t="str">
        <x:v>Compare candidatos con criterios laborales coherentes y resultados ponderados.</x:v>
      </x:c>
      <x:c r="F7" s="18" t="str">
        <x:v>Compare candidatos con criterios laborales coherentes y resultados ponderados.</x:v>
      </x:c>
      <x:c r="G7" s="18" t="str">
        <x:v>Compare candidatos con criterios laborales coherentes y resultados ponderados.</x:v>
      </x:c>
      <x:c r="H7" s="18" t="str">
        <x:v>Compare candidatos con criterios laborales coherentes y resultados ponderados.</x:v>
      </x:c>
      <x:c r="I7" s="18" t="str">
        <x:v>Compare candidatos con criterios laborales coherentes y resultados ponderados.</x:v>
      </x:c>
      <x:c r="J7" s="18" t="str">
        <x:v>Compare candidatos con criterios laborales coherentes y resultados ponderados.</x:v>
      </x:c>
      <x:c r="K7" s="18" t="str">
        <x:v>Compare candidatos con criterios laborales coherentes y resultados ponderados.</x:v>
      </x:c>
      <x:c r="L7" s="18" t="str">
        <x:v>Compare candidatos con criterios laborales coherentes y resultados ponderados.</x:v>
      </x:c>
      <x:c r="M7" s="18" t="str">
        <x:v>Compare candidatos con criterios laborales coherentes y resultados ponderados.</x:v>
      </x:c>
      <x:c r="N7" s="18" t="str">
        <x:v>Compare candidatos con criterios laborales coherentes y resultados ponderados.</x:v>
      </x:c>
      <x:c r="O7" s="18" t="str">
        <x:v>Compare candidatos con criterios laborales coherentes y resultados ponderados.</x:v>
      </x:c>
      <x:c r="P7" s="18" t="str">
        <x:v>Compare candidatos con criterios laborales coherentes y resultados ponderados.</x:v>
      </x:c>
      <x:c r="Q7" s="18" t="str">
        <x:v>Compare candidatos con criterios laborales coherentes y resultados ponderados.</x:v>
      </x:c>
      <x:c r="R7" s="18" t="str">
        <x:v>Compare candidatos con criterios laborales coherentes y resultados ponderados.</x:v>
      </x:c>
      <x:c r="S7" s="18" t="str">
        <x:v>Compare candidatos con criterios laborales coherentes y resultados ponderados.</x:v>
      </x:c>
      <x:c r="T7" s="18" t="str">
        <x:v>Compare candidatos con criterios laborales coherentes y resultados ponderados.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ID candidato</x:v>
      </x:c>
      <x:c r="B10" s="50" t="str">
        <x:v>Candidato</x:v>
      </x:c>
      <x:c r="C10" s="50" t="str">
        <x:v>Puesto</x:v>
      </x:c>
      <x:c r="D10" s="50" t="str">
        <x:v>Adecuación</x:v>
      </x:c>
      <x:c r="E10" s="50" t="str">
        <x:v>Experiencia</x:v>
      </x:c>
      <x:c r="F10" s="50" t="str">
        <x:v>Habilidades</x:v>
      </x:c>
      <x:c r="G10" s="50" t="str">
        <x:v>Comunicación</x:v>
      </x:c>
      <x:c r="H10" s="50" t="str">
        <x:v>Motivación</x:v>
      </x:c>
      <x:c r="I10" s="50" t="str">
        <x:v>Puntuación ponderada</x:v>
      </x:c>
      <x:c r="J10" s="51" t="str">
        <x:v>Señal de decisión</x:v>
      </x:c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35" t="str">
        <x:v>C-001</x:v>
      </x:c>
      <x:c r="B11" s="95" t="str">
        <x:f>IF(A11="","",IFERROR(INDEX('CANDIDATOS'!$B$11:$B$60,MATCH(A11,'CANDIDATOS'!$A$11:$A$60,0)),""))</x:f>
        <x:v>Maya Hassan</x:v>
      </x:c>
      <x:c r="C11" s="95" t="str">
        <x:f>IF(A11="","",IFERROR(INDEX('CANDIDATOS'!$C$11:$C$60,MATCH(A11,'CANDIDATOS'!$A$11:$A$60,0)),""))</x:f>
        <x:v>Coordinador de Operaciones</x:v>
      </x:c>
      <x:c r="D11" s="103" t="n">
        <x:v>82</x:v>
      </x:c>
      <x:c r="E11" s="103" t="n">
        <x:v>78</x:v>
      </x:c>
      <x:c r="F11" s="103" t="n">
        <x:v>84</x:v>
      </x:c>
      <x:c r="G11" s="103" t="n">
        <x:v>88</x:v>
      </x:c>
      <x:c r="H11" s="103" t="n">
        <x:v>86</x:v>
      </x:c>
      <x:c r="I11" s="99" t="n">
        <x:f>IF(A11="","",IF(COUNT(D11:H11)&lt;5,"",D11*'CONFIGURACIÓN'!$K$20+E11*'CONFIGURACIÓN'!$K$21+F11*'CONFIGURACIÓN'!$K$22+G11*'CONFIGURACIÓN'!$K$23+H11*'CONFIGURACIÓN'!$K$24))</x:f>
        <x:v>82.8</x:v>
      </x:c>
      <x:c r="J11" s="95" t="str">
        <x:f>IF(A11="","",IF(I11="","Incompleta",IF(I11&gt;='CONFIGURACIÓN'!$D$14,"Fuerte",IF(I11&gt;=70,"Avanzar",IF(I11&gt;=55,"Revisar","No avanzar")))))</x:f>
        <x:v>Fuerte</x:v>
      </x:c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 t="str">
        <x:f>'CANDIDATOS'!$A$11</x:f>
        <x:v>C-001</x:v>
      </x:c>
      <x:c r="AB11" s="1"/>
      <x:c r="AC11" s="1"/>
      <x:c r="AD11" s="1"/>
    </x:row>
    <x:row r="12">
      <x:c r="A12" s="35" t="str">
        <x:v>C-002</x:v>
      </x:c>
      <x:c r="B12" s="95" t="str">
        <x:f>IF(A12="","",IFERROR(INDEX('CANDIDATOS'!$B$11:$B$60,MATCH(A12,'CANDIDATOS'!$A$11:$A$60,0)),""))</x:f>
        <x:v>Daniel Ruiz</x:v>
      </x:c>
      <x:c r="C12" s="95" t="str">
        <x:f>IF(A12="","",IFERROR(INDEX('CANDIDATOS'!$C$11:$C$60,MATCH(A12,'CANDIDATOS'!$A$11:$A$60,0)),""))</x:f>
        <x:v>Ejecutivo de Ventas</x:v>
      </x:c>
      <x:c r="D12" s="103" t="n">
        <x:v>74</x:v>
      </x:c>
      <x:c r="E12" s="103" t="n">
        <x:v>70</x:v>
      </x:c>
      <x:c r="F12" s="103" t="n">
        <x:v>72</x:v>
      </x:c>
      <x:c r="G12" s="103" t="n">
        <x:v>80</x:v>
      </x:c>
      <x:c r="H12" s="103" t="n">
        <x:v>78</x:v>
      </x:c>
      <x:c r="I12" s="99" t="n">
        <x:f>IF(A12="","",IF(COUNT(D12:H12)&lt;5,"",D12*'CONFIGURACIÓN'!$K$20+E12*'CONFIGURACIÓN'!$K$21+F12*'CONFIGURACIÓN'!$K$22+G12*'CONFIGURACIÓN'!$K$23+H12*'CONFIGURACIÓN'!$K$24))</x:f>
        <x:v>73.8</x:v>
      </x:c>
      <x:c r="J12" s="95" t="str">
        <x:f>IF(A12="","",IF(I12="","Incompleta",IF(I12&gt;='CONFIGURACIÓN'!$D$14,"Fuerte",IF(I12&gt;=70,"Avanzar",IF(I12&gt;=55,"Revisar","No avanzar")))))</x:f>
        <x:v>Avanzar</x:v>
      </x:c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 t="str">
        <x:f>'CANDIDATOS'!$A$12</x:f>
        <x:v>C-002</x:v>
      </x:c>
      <x:c r="AB12" s="1"/>
      <x:c r="AC12" s="1"/>
      <x:c r="AD12" s="1"/>
    </x:row>
    <x:row r="13">
      <x:c r="A13" s="35" t="str">
        <x:v>C-003</x:v>
      </x:c>
      <x:c r="B13" s="95" t="str">
        <x:f>IF(A13="","",IFERROR(INDEX('CANDIDATOS'!$B$11:$B$60,MATCH(A13,'CANDIDATOS'!$A$11:$A$60,0)),""))</x:f>
        <x:v>Sofia Kim</x:v>
      </x:c>
      <x:c r="C13" s="95" t="str">
        <x:f>IF(A13="","",IFERROR(INDEX('CANDIDATOS'!$C$11:$C$60,MATCH(A13,'CANDIDATOS'!$A$11:$A$60,0)),""))</x:f>
        <x:v>Analista Financiero</x:v>
      </x:c>
      <x:c r="D13" s="103" t="n">
        <x:v>90</x:v>
      </x:c>
      <x:c r="E13" s="103" t="n">
        <x:v>92</x:v>
      </x:c>
      <x:c r="F13" s="103" t="n">
        <x:v>88</x:v>
      </x:c>
      <x:c r="G13" s="103" t="n">
        <x:v>85</x:v>
      </x:c>
      <x:c r="H13" s="103" t="n">
        <x:v>87</x:v>
      </x:c>
      <x:c r="I13" s="99" t="n">
        <x:f>IF(A13="","",IF(COUNT(D13:H13)&lt;5,"",D13*'CONFIGURACIÓN'!$K$20+E13*'CONFIGURACIÓN'!$K$21+F13*'CONFIGURACIÓN'!$K$22+G13*'CONFIGURACIÓN'!$K$23+H13*'CONFIGURACIÓN'!$K$24))</x:f>
        <x:v>88.95</x:v>
      </x:c>
      <x:c r="J13" s="95" t="str">
        <x:f>IF(A13="","",IF(I13="","Incompleta",IF(I13&gt;='CONFIGURACIÓN'!$D$14,"Fuerte",IF(I13&gt;=70,"Avanzar",IF(I13&gt;=55,"Revisar","No avanzar")))))</x:f>
        <x:v>Fuerte</x:v>
      </x:c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 t="str">
        <x:f>'CANDIDATOS'!$A$13</x:f>
        <x:v>C-003</x:v>
      </x:c>
      <x:c r="AB13" s="1"/>
      <x:c r="AC13" s="1"/>
      <x:c r="AD13" s="1"/>
    </x:row>
    <x:row r="14">
      <x:c r="A14" s="35" t="str">
        <x:v>C-004</x:v>
      </x:c>
      <x:c r="B14" s="95" t="str">
        <x:f>IF(A14="","",IFERROR(INDEX('CANDIDATOS'!$B$11:$B$60,MATCH(A14,'CANDIDATOS'!$A$11:$A$60,0)),""))</x:f>
        <x:v>Amir Patel</x:v>
      </x:c>
      <x:c r="C14" s="95" t="str">
        <x:f>IF(A14="","",IFERROR(INDEX('CANDIDATOS'!$C$11:$C$60,MATCH(A14,'CANDIDATOS'!$A$11:$A$60,0)),""))</x:f>
        <x:v>Especialista de Marketing</x:v>
      </x:c>
      <x:c r="D14" s="103" t="n">
        <x:v>80</x:v>
      </x:c>
      <x:c r="E14" s="103" t="n">
        <x:v>76</x:v>
      </x:c>
      <x:c r="F14" s="103" t="n">
        <x:v>82</x:v>
      </x:c>
      <x:c r="G14" s="103" t="n">
        <x:v>84</x:v>
      </x:c>
      <x:c r="H14" s="103" t="n">
        <x:v>88</x:v>
      </x:c>
      <x:c r="I14" s="99" t="n">
        <x:f>IF(A14="","",IF(COUNT(D14:H14)&lt;5,"",D14*'CONFIGURACIÓN'!$K$20+E14*'CONFIGURACIÓN'!$K$21+F14*'CONFIGURACIÓN'!$K$22+G14*'CONFIGURACIÓN'!$K$23+H14*'CONFIGURACIÓN'!$K$24))</x:f>
        <x:v>80.89999999999999</x:v>
      </x:c>
      <x:c r="J14" s="95" t="str">
        <x:f>IF(A14="","",IF(I14="","Incompleta",IF(I14&gt;='CONFIGURACIÓN'!$D$14,"Fuerte",IF(I14&gt;=70,"Avanzar",IF(I14&gt;=55,"Revisar","No avanzar")))))</x:f>
        <x:v>Fuerte</x:v>
      </x:c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 t="str">
        <x:f>'CANDIDATOS'!$A$14</x:f>
        <x:v>C-004</x:v>
      </x:c>
      <x:c r="AB14" s="1"/>
      <x:c r="AC14" s="1"/>
      <x:c r="AD14" s="1"/>
    </x:row>
    <x:row r="15">
      <x:c r="A15" s="35" t="str">
        <x:v>C-005</x:v>
      </x:c>
      <x:c r="B15" s="95" t="str">
        <x:f>IF(A15="","",IFERROR(INDEX('CANDIDATOS'!$B$11:$B$60,MATCH(A15,'CANDIDATOS'!$A$11:$A$60,0)),""))</x:f>
        <x:v>Elena García</x:v>
      </x:c>
      <x:c r="C15" s="95" t="str">
        <x:f>IF(A15="","",IFERROR(INDEX('CANDIDATOS'!$C$11:$C$60,MATCH(A15,'CANDIDATOS'!$A$11:$A$60,0)),""))</x:f>
        <x:v>Responsable de Éxito del Cliente</x:v>
      </x:c>
      <x:c r="D15" s="103" t="n">
        <x:v>88</x:v>
      </x:c>
      <x:c r="E15" s="103" t="n">
        <x:v>86</x:v>
      </x:c>
      <x:c r="F15" s="103" t="n">
        <x:v>90</x:v>
      </x:c>
      <x:c r="G15" s="103" t="n">
        <x:v>92</x:v>
      </x:c>
      <x:c r="H15" s="103" t="n">
        <x:v>91</x:v>
      </x:c>
      <x:c r="I15" s="99" t="n">
        <x:f>IF(A15="","",IF(COUNT(D15:H15)&lt;5,"",D15*'CONFIGURACIÓN'!$K$20+E15*'CONFIGURACIÓN'!$K$21+F15*'CONFIGURACIÓN'!$K$22+G15*'CONFIGURACIÓN'!$K$23+H15*'CONFIGURACIÓN'!$K$24))</x:f>
        <x:v>88.89999999999999</x:v>
      </x:c>
      <x:c r="J15" s="95" t="str">
        <x:f>IF(A15="","",IF(I15="","Incompleta",IF(I15&gt;='CONFIGURACIÓN'!$D$14,"Fuerte",IF(I15&gt;=70,"Avanzar",IF(I15&gt;=55,"Revisar","No avanzar")))))</x:f>
        <x:v>Fuerte</x:v>
      </x:c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 t="str">
        <x:f>'CANDIDATOS'!$A$15</x:f>
        <x:v>C-005</x:v>
      </x:c>
      <x:c r="AB15" s="1"/>
      <x:c r="AC15" s="1"/>
      <x:c r="AD15" s="1"/>
    </x:row>
    <x:row r="16">
      <x:c r="A16" s="35" t="str">
        <x:v>C-007</x:v>
      </x:c>
      <x:c r="B16" s="95" t="str">
        <x:f>IF(A16="","",IFERROR(INDEX('CANDIDATOS'!$B$11:$B$60,MATCH(A16,'CANDIDATOS'!$A$11:$A$60,0)),""))</x:f>
        <x:v>Noor Al Mansoori</x:v>
      </x:c>
      <x:c r="C16" s="95" t="str">
        <x:f>IF(A16="","",IFERROR(INDEX('CANDIDATOS'!$C$11:$C$60,MATCH(A16,'CANDIDATOS'!$A$11:$A$60,0)),""))</x:f>
        <x:v>Ejecutivo de Ventas</x:v>
      </x:c>
      <x:c r="D16" s="103" t="n">
        <x:v>78</x:v>
      </x:c>
      <x:c r="E16" s="103" t="n">
        <x:v>75</x:v>
      </x:c>
      <x:c r="F16" s="103" t="n">
        <x:v>80</x:v>
      </x:c>
      <x:c r="G16" s="103" t="n">
        <x:v>83</x:v>
      </x:c>
      <x:c r="H16" s="103" t="n">
        <x:v>82</x:v>
      </x:c>
      <x:c r="I16" s="99" t="n">
        <x:f>IF(A16="","",IF(COUNT(D16:H16)&lt;5,"",D16*'CONFIGURACIÓN'!$K$20+E16*'CONFIGURACIÓN'!$K$21+F16*'CONFIGURACIÓN'!$K$22+G16*'CONFIGURACIÓN'!$K$23+H16*'CONFIGURACIÓN'!$K$24))</x:f>
        <x:v>78.9</x:v>
      </x:c>
      <x:c r="J16" s="95" t="str">
        <x:f>IF(A16="","",IF(I16="","Incompleta",IF(I16&gt;='CONFIGURACIÓN'!$D$14,"Fuerte",IF(I16&gt;=70,"Avanzar",IF(I16&gt;=55,"Revisar","No avanzar")))))</x:f>
        <x:v>Avanzar</x:v>
      </x:c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 t="str">
        <x:f>'CANDIDATOS'!$A$16</x:f>
        <x:v>C-006</x:v>
      </x:c>
      <x:c r="AB16" s="1"/>
      <x:c r="AC16" s="1"/>
      <x:c r="AD16" s="1"/>
    </x:row>
    <x:row r="17">
      <x:c r="A17" s="35" t="str">
        <x:v>C-010</x:v>
      </x:c>
      <x:c r="B17" s="95" t="str">
        <x:f>IF(A17="","",IFERROR(INDEX('CANDIDATOS'!$B$11:$B$60,MATCH(A17,'CANDIDATOS'!$A$11:$A$60,0)),""))</x:f>
        <x:v>Lucía Torres</x:v>
      </x:c>
      <x:c r="C17" s="95" t="str">
        <x:f>IF(A17="","",IFERROR(INDEX('CANDIDATOS'!$C$11:$C$60,MATCH(A17,'CANDIDATOS'!$A$11:$A$60,0)),""))</x:f>
        <x:v>Responsable de Éxito del Cliente</x:v>
      </x:c>
      <x:c r="D17" s="103" t="n">
        <x:v>70</x:v>
      </x:c>
      <x:c r="E17" s="103" t="n">
        <x:v>68</x:v>
      </x:c>
      <x:c r="F17" s="103" t="n">
        <x:v>72</x:v>
      </x:c>
      <x:c r="G17" s="103" t="n">
        <x:v>76</x:v>
      </x:c>
      <x:c r="H17" s="103" t="n">
        <x:v>74</x:v>
      </x:c>
      <x:c r="I17" s="99" t="n">
        <x:f>IF(A17="","",IF(COUNT(D17:H17)&lt;5,"",D17*'CONFIGURACIÓN'!$K$20+E17*'CONFIGURACIÓN'!$K$21+F17*'CONFIGURACIÓN'!$K$22+G17*'CONFIGURACIÓN'!$K$23+H17*'CONFIGURACIÓN'!$K$24))</x:f>
        <x:v>71.3</x:v>
      </x:c>
      <x:c r="J17" s="95" t="str">
        <x:f>IF(A17="","",IF(I17="","Incompleta",IF(I17&gt;='CONFIGURACIÓN'!$D$14,"Fuerte",IF(I17&gt;=70,"Avanzar",IF(I17&gt;=55,"Revisar","No avanzar")))))</x:f>
        <x:v>Avanzar</x:v>
      </x:c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 t="str">
        <x:f>'CANDIDATOS'!$A$17</x:f>
        <x:v>C-007</x:v>
      </x:c>
      <x:c r="AB17" s="1"/>
      <x:c r="AC17" s="1"/>
      <x:c r="AD17" s="1"/>
    </x:row>
    <x:row r="18">
      <x:c r="A18" s="35"/>
      <x:c r="B18" s="95" t="str">
        <x:f>IF(A18="","",IFERROR(INDEX('CANDIDATOS'!$B$11:$B$60,MATCH(A18,'CANDIDATOS'!$A$11:$A$60,0)),""))</x:f>
      </x:c>
      <x:c r="C18" s="95" t="str">
        <x:f>IF(A18="","",IFERROR(INDEX('CANDIDATOS'!$C$11:$C$60,MATCH(A18,'CANDIDATOS'!$A$11:$A$60,0)),""))</x:f>
      </x:c>
      <x:c r="D18" s="103"/>
      <x:c r="E18" s="103"/>
      <x:c r="F18" s="103"/>
      <x:c r="G18" s="103"/>
      <x:c r="H18" s="103"/>
      <x:c r="I18" s="99" t="str">
        <x:f>IF(A18="","",IF(COUNT(D18:H18)&lt;5,"",D18*'CONFIGURACIÓN'!$K$20+E18*'CONFIGURACIÓN'!$K$21+F18*'CONFIGURACIÓN'!$K$22+G18*'CONFIGURACIÓN'!$K$23+H18*'CONFIGURACIÓN'!$K$24))</x:f>
      </x:c>
      <x:c r="J18" s="95" t="str">
        <x:f>IF(A18="","",IF(I18="","Incompleta",IF(I18&gt;='CONFIGURACIÓN'!$D$14,"Fuerte",IF(I18&gt;=70,"Avanzar",IF(I18&gt;=55,"Revisar","No avanzar")))))</x:f>
      </x:c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 t="str">
        <x:f>'CANDIDATOS'!$A$18</x:f>
        <x:v>C-008</x:v>
      </x:c>
      <x:c r="AB18" s="1"/>
      <x:c r="AC18" s="1"/>
      <x:c r="AD18" s="1"/>
    </x:row>
    <x:row r="19">
      <x:c r="A19" s="35"/>
      <x:c r="B19" s="95" t="str">
        <x:f>IF(A19="","",IFERROR(INDEX('CANDIDATOS'!$B$11:$B$60,MATCH(A19,'CANDIDATOS'!$A$11:$A$60,0)),""))</x:f>
      </x:c>
      <x:c r="C19" s="95" t="str">
        <x:f>IF(A19="","",IFERROR(INDEX('CANDIDATOS'!$C$11:$C$60,MATCH(A19,'CANDIDATOS'!$A$11:$A$60,0)),""))</x:f>
      </x:c>
      <x:c r="D19" s="103"/>
      <x:c r="E19" s="103"/>
      <x:c r="F19" s="103"/>
      <x:c r="G19" s="103"/>
      <x:c r="H19" s="103"/>
      <x:c r="I19" s="99" t="str">
        <x:f>IF(A19="","",IF(COUNT(D19:H19)&lt;5,"",D19*'CONFIGURACIÓN'!$K$20+E19*'CONFIGURACIÓN'!$K$21+F19*'CONFIGURACIÓN'!$K$22+G19*'CONFIGURACIÓN'!$K$23+H19*'CONFIGURACIÓN'!$K$24))</x:f>
      </x:c>
      <x:c r="J19" s="95" t="str">
        <x:f>IF(A19="","",IF(I19="","Incompleta",IF(I19&gt;='CONFIGURACIÓN'!$D$14,"Fuerte",IF(I19&gt;=70,"Avanzar",IF(I19&gt;=55,"Revisar","No avanzar")))))</x:f>
      </x:c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 t="str">
        <x:f>'CANDIDATOS'!$A$19</x:f>
        <x:v>C-009</x:v>
      </x:c>
      <x:c r="AB19" s="1"/>
      <x:c r="AC19" s="1"/>
      <x:c r="AD19" s="1"/>
    </x:row>
    <x:row r="20">
      <x:c r="A20" s="35"/>
      <x:c r="B20" s="95" t="str">
        <x:f>IF(A20="","",IFERROR(INDEX('CANDIDATOS'!$B$11:$B$60,MATCH(A20,'CANDIDATOS'!$A$11:$A$60,0)),""))</x:f>
      </x:c>
      <x:c r="C20" s="95" t="str">
        <x:f>IF(A20="","",IFERROR(INDEX('CANDIDATOS'!$C$11:$C$60,MATCH(A20,'CANDIDATOS'!$A$11:$A$60,0)),""))</x:f>
      </x:c>
      <x:c r="D20" s="103"/>
      <x:c r="E20" s="103"/>
      <x:c r="F20" s="103"/>
      <x:c r="G20" s="103"/>
      <x:c r="H20" s="103"/>
      <x:c r="I20" s="99" t="str">
        <x:f>IF(A20="","",IF(COUNT(D20:H20)&lt;5,"",D20*'CONFIGURACIÓN'!$K$20+E20*'CONFIGURACIÓN'!$K$21+F20*'CONFIGURACIÓN'!$K$22+G20*'CONFIGURACIÓN'!$K$23+H20*'CONFIGURACIÓN'!$K$24))</x:f>
      </x:c>
      <x:c r="J20" s="95" t="str">
        <x:f>IF(A20="","",IF(I20="","Incompleta",IF(I20&gt;='CONFIGURACIÓN'!$D$14,"Fuerte",IF(I20&gt;=70,"Avanzar",IF(I20&gt;=55,"Revisar","No avanzar")))))</x:f>
      </x:c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 t="str">
        <x:f>'CANDIDATOS'!$A$20</x:f>
        <x:v>C-010</x:v>
      </x:c>
      <x:c r="AB20" s="1"/>
      <x:c r="AC20" s="1"/>
      <x:c r="AD20" s="1"/>
    </x:row>
    <x:row r="21">
      <x:c r="A21" s="35"/>
      <x:c r="B21" s="95" t="str">
        <x:f>IF(A21="","",IFERROR(INDEX('CANDIDATOS'!$B$11:$B$60,MATCH(A21,'CANDIDATOS'!$A$11:$A$60,0)),""))</x:f>
      </x:c>
      <x:c r="C21" s="95" t="str">
        <x:f>IF(A21="","",IFERROR(INDEX('CANDIDATOS'!$C$11:$C$60,MATCH(A21,'CANDIDATOS'!$A$11:$A$60,0)),""))</x:f>
      </x:c>
      <x:c r="D21" s="103"/>
      <x:c r="E21" s="103"/>
      <x:c r="F21" s="103"/>
      <x:c r="G21" s="103"/>
      <x:c r="H21" s="103"/>
      <x:c r="I21" s="99" t="str">
        <x:f>IF(A21="","",IF(COUNT(D21:H21)&lt;5,"",D21*'CONFIGURACIÓN'!$K$20+E21*'CONFIGURACIÓN'!$K$21+F21*'CONFIGURACIÓN'!$K$22+G21*'CONFIGURACIÓN'!$K$23+H21*'CONFIGURACIÓN'!$K$24))</x:f>
      </x:c>
      <x:c r="J21" s="95" t="str">
        <x:f>IF(A21="","",IF(I21="","Incompleta",IF(I21&gt;='CONFIGURACIÓN'!$D$14,"Fuerte",IF(I21&gt;=70,"Avanzar",IF(I21&gt;=55,"Revisar","No avanzar")))))</x:f>
      </x:c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 t="n">
        <x:f>'CANDIDATOS'!$A$21</x:f>
        <x:v>0</x:v>
      </x:c>
      <x:c r="AB21" s="1"/>
      <x:c r="AC21" s="1"/>
      <x:c r="AD21" s="1"/>
    </x:row>
    <x:row r="22">
      <x:c r="A22" s="35"/>
      <x:c r="B22" s="95" t="str">
        <x:f>IF(A22="","",IFERROR(INDEX('CANDIDATOS'!$B$11:$B$60,MATCH(A22,'CANDIDATOS'!$A$11:$A$60,0)),""))</x:f>
      </x:c>
      <x:c r="C22" s="95" t="str">
        <x:f>IF(A22="","",IFERROR(INDEX('CANDIDATOS'!$C$11:$C$60,MATCH(A22,'CANDIDATOS'!$A$11:$A$60,0)),""))</x:f>
      </x:c>
      <x:c r="D22" s="103"/>
      <x:c r="E22" s="103"/>
      <x:c r="F22" s="103"/>
      <x:c r="G22" s="103"/>
      <x:c r="H22" s="103"/>
      <x:c r="I22" s="99" t="str">
        <x:f>IF(A22="","",IF(COUNT(D22:H22)&lt;5,"",D22*'CONFIGURACIÓN'!$K$20+E22*'CONFIGURACIÓN'!$K$21+F22*'CONFIGURACIÓN'!$K$22+G22*'CONFIGURACIÓN'!$K$23+H22*'CONFIGURACIÓN'!$K$24))</x:f>
      </x:c>
      <x:c r="J22" s="95" t="str">
        <x:f>IF(A22="","",IF(I22="","Incompleta",IF(I22&gt;='CONFIGURACIÓN'!$D$14,"Fuerte",IF(I22&gt;=70,"Avanzar",IF(I22&gt;=55,"Revisar","No avanzar")))))</x:f>
      </x:c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 t="n">
        <x:f>'CANDIDATOS'!$A$22</x:f>
        <x:v>0</x:v>
      </x:c>
      <x:c r="AB22" s="1"/>
      <x:c r="AC22" s="1"/>
      <x:c r="AD22" s="1"/>
    </x:row>
    <x:row r="23">
      <x:c r="A23" s="35"/>
      <x:c r="B23" s="95" t="str">
        <x:f>IF(A23="","",IFERROR(INDEX('CANDIDATOS'!$B$11:$B$60,MATCH(A23,'CANDIDATOS'!$A$11:$A$60,0)),""))</x:f>
      </x:c>
      <x:c r="C23" s="95" t="str">
        <x:f>IF(A23="","",IFERROR(INDEX('CANDIDATOS'!$C$11:$C$60,MATCH(A23,'CANDIDATOS'!$A$11:$A$60,0)),""))</x:f>
      </x:c>
      <x:c r="D23" s="103"/>
      <x:c r="E23" s="103"/>
      <x:c r="F23" s="103"/>
      <x:c r="G23" s="103"/>
      <x:c r="H23" s="103"/>
      <x:c r="I23" s="99" t="str">
        <x:f>IF(A23="","",IF(COUNT(D23:H23)&lt;5,"",D23*'CONFIGURACIÓN'!$K$20+E23*'CONFIGURACIÓN'!$K$21+F23*'CONFIGURACIÓN'!$K$22+G23*'CONFIGURACIÓN'!$K$23+H23*'CONFIGURACIÓN'!$K$24))</x:f>
      </x:c>
      <x:c r="J23" s="95" t="str">
        <x:f>IF(A23="","",IF(I23="","Incompleta",IF(I23&gt;='CONFIGURACIÓN'!$D$14,"Fuerte",IF(I23&gt;=70,"Avanzar",IF(I23&gt;=55,"Revisar","No avanzar")))))</x:f>
      </x:c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 t="n">
        <x:f>'CANDIDATOS'!$A$23</x:f>
        <x:v>0</x:v>
      </x:c>
      <x:c r="AB23" s="1"/>
      <x:c r="AC23" s="1"/>
      <x:c r="AD23" s="1"/>
    </x:row>
    <x:row r="24">
      <x:c r="A24" s="35"/>
      <x:c r="B24" s="95" t="str">
        <x:f>IF(A24="","",IFERROR(INDEX('CANDIDATOS'!$B$11:$B$60,MATCH(A24,'CANDIDATOS'!$A$11:$A$60,0)),""))</x:f>
      </x:c>
      <x:c r="C24" s="95" t="str">
        <x:f>IF(A24="","",IFERROR(INDEX('CANDIDATOS'!$C$11:$C$60,MATCH(A24,'CANDIDATOS'!$A$11:$A$60,0)),""))</x:f>
      </x:c>
      <x:c r="D24" s="103"/>
      <x:c r="E24" s="103"/>
      <x:c r="F24" s="103"/>
      <x:c r="G24" s="103"/>
      <x:c r="H24" s="103"/>
      <x:c r="I24" s="99" t="str">
        <x:f>IF(A24="","",IF(COUNT(D24:H24)&lt;5,"",D24*'CONFIGURACIÓN'!$K$20+E24*'CONFIGURACIÓN'!$K$21+F24*'CONFIGURACIÓN'!$K$22+G24*'CONFIGURACIÓN'!$K$23+H24*'CONFIGURACIÓN'!$K$24))</x:f>
      </x:c>
      <x:c r="J24" s="95" t="str">
        <x:f>IF(A24="","",IF(I24="","Incompleta",IF(I24&gt;='CONFIGURACIÓN'!$D$14,"Fuerte",IF(I24&gt;=70,"Avanzar",IF(I24&gt;=55,"Revisar","No avanzar")))))</x:f>
      </x:c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 t="n">
        <x:f>'CANDIDATOS'!$A$24</x:f>
        <x:v>0</x:v>
      </x:c>
      <x:c r="AB24" s="1"/>
      <x:c r="AC24" s="1"/>
      <x:c r="AD24" s="1"/>
    </x:row>
    <x:row r="25">
      <x:c r="A25" s="35"/>
      <x:c r="B25" s="95" t="str">
        <x:f>IF(A25="","",IFERROR(INDEX('CANDIDATOS'!$B$11:$B$60,MATCH(A25,'CANDIDATOS'!$A$11:$A$60,0)),""))</x:f>
      </x:c>
      <x:c r="C25" s="95" t="str">
        <x:f>IF(A25="","",IFERROR(INDEX('CANDIDATOS'!$C$11:$C$60,MATCH(A25,'CANDIDATOS'!$A$11:$A$60,0)),""))</x:f>
      </x:c>
      <x:c r="D25" s="103"/>
      <x:c r="E25" s="103"/>
      <x:c r="F25" s="103"/>
      <x:c r="G25" s="103"/>
      <x:c r="H25" s="103"/>
      <x:c r="I25" s="99" t="str">
        <x:f>IF(A25="","",IF(COUNT(D25:H25)&lt;5,"",D25*'CONFIGURACIÓN'!$K$20+E25*'CONFIGURACIÓN'!$K$21+F25*'CONFIGURACIÓN'!$K$22+G25*'CONFIGURACIÓN'!$K$23+H25*'CONFIGURACIÓN'!$K$24))</x:f>
      </x:c>
      <x:c r="J25" s="95" t="str">
        <x:f>IF(A25="","",IF(I25="","Incompleta",IF(I25&gt;='CONFIGURACIÓN'!$D$14,"Fuerte",IF(I25&gt;=70,"Avanzar",IF(I25&gt;=55,"Revisar","No avanzar")))))</x:f>
      </x:c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 t="n">
        <x:f>'CANDIDATOS'!$A$25</x:f>
        <x:v>0</x:v>
      </x:c>
      <x:c r="AB25" s="1"/>
      <x:c r="AC25" s="1"/>
      <x:c r="AD25" s="1"/>
    </x:row>
    <x:row r="26">
      <x:c r="A26" s="35"/>
      <x:c r="B26" s="95" t="str">
        <x:f>IF(A26="","",IFERROR(INDEX('CANDIDATOS'!$B$11:$B$60,MATCH(A26,'CANDIDATOS'!$A$11:$A$60,0)),""))</x:f>
      </x:c>
      <x:c r="C26" s="95" t="str">
        <x:f>IF(A26="","",IFERROR(INDEX('CANDIDATOS'!$C$11:$C$60,MATCH(A26,'CANDIDATOS'!$A$11:$A$60,0)),""))</x:f>
      </x:c>
      <x:c r="D26" s="103"/>
      <x:c r="E26" s="103"/>
      <x:c r="F26" s="103"/>
      <x:c r="G26" s="103"/>
      <x:c r="H26" s="103"/>
      <x:c r="I26" s="99" t="str">
        <x:f>IF(A26="","",IF(COUNT(D26:H26)&lt;5,"",D26*'CONFIGURACIÓN'!$K$20+E26*'CONFIGURACIÓN'!$K$21+F26*'CONFIGURACIÓN'!$K$22+G26*'CONFIGURACIÓN'!$K$23+H26*'CONFIGURACIÓN'!$K$24))</x:f>
      </x:c>
      <x:c r="J26" s="95" t="str">
        <x:f>IF(A26="","",IF(I26="","Incompleta",IF(I26&gt;='CONFIGURACIÓN'!$D$14,"Fuerte",IF(I26&gt;=70,"Avanzar",IF(I26&gt;=55,"Revisar","No avanzar")))))</x:f>
      </x:c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 t="n">
        <x:f>'CANDIDATOS'!$A$26</x:f>
        <x:v>0</x:v>
      </x:c>
      <x:c r="AB26" s="1"/>
      <x:c r="AC26" s="1"/>
      <x:c r="AD26" s="1"/>
    </x:row>
    <x:row r="27">
      <x:c r="A27" s="35"/>
      <x:c r="B27" s="95" t="str">
        <x:f>IF(A27="","",IFERROR(INDEX('CANDIDATOS'!$B$11:$B$60,MATCH(A27,'CANDIDATOS'!$A$11:$A$60,0)),""))</x:f>
      </x:c>
      <x:c r="C27" s="95" t="str">
        <x:f>IF(A27="","",IFERROR(INDEX('CANDIDATOS'!$C$11:$C$60,MATCH(A27,'CANDIDATOS'!$A$11:$A$60,0)),""))</x:f>
      </x:c>
      <x:c r="D27" s="103"/>
      <x:c r="E27" s="103"/>
      <x:c r="F27" s="103"/>
      <x:c r="G27" s="103"/>
      <x:c r="H27" s="103"/>
      <x:c r="I27" s="99" t="str">
        <x:f>IF(A27="","",IF(COUNT(D27:H27)&lt;5,"",D27*'CONFIGURACIÓN'!$K$20+E27*'CONFIGURACIÓN'!$K$21+F27*'CONFIGURACIÓN'!$K$22+G27*'CONFIGURACIÓN'!$K$23+H27*'CONFIGURACIÓN'!$K$24))</x:f>
      </x:c>
      <x:c r="J27" s="95" t="str">
        <x:f>IF(A27="","",IF(I27="","Incompleta",IF(I27&gt;='CONFIGURACIÓN'!$D$14,"Fuerte",IF(I27&gt;=70,"Avanzar",IF(I27&gt;=55,"Revisar","No avanzar")))))</x:f>
      </x:c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 t="n">
        <x:f>'CANDIDATOS'!$A$27</x:f>
        <x:v>0</x:v>
      </x:c>
      <x:c r="AB27" s="1"/>
      <x:c r="AC27" s="1"/>
      <x:c r="AD27" s="1"/>
    </x:row>
    <x:row r="28">
      <x:c r="A28" s="35"/>
      <x:c r="B28" s="95" t="str">
        <x:f>IF(A28="","",IFERROR(INDEX('CANDIDATOS'!$B$11:$B$60,MATCH(A28,'CANDIDATOS'!$A$11:$A$60,0)),""))</x:f>
      </x:c>
      <x:c r="C28" s="95" t="str">
        <x:f>IF(A28="","",IFERROR(INDEX('CANDIDATOS'!$C$11:$C$60,MATCH(A28,'CANDIDATOS'!$A$11:$A$60,0)),""))</x:f>
      </x:c>
      <x:c r="D28" s="103"/>
      <x:c r="E28" s="103"/>
      <x:c r="F28" s="103"/>
      <x:c r="G28" s="103"/>
      <x:c r="H28" s="103"/>
      <x:c r="I28" s="99" t="str">
        <x:f>IF(A28="","",IF(COUNT(D28:H28)&lt;5,"",D28*'CONFIGURACIÓN'!$K$20+E28*'CONFIGURACIÓN'!$K$21+F28*'CONFIGURACIÓN'!$K$22+G28*'CONFIGURACIÓN'!$K$23+H28*'CONFIGURACIÓN'!$K$24))</x:f>
      </x:c>
      <x:c r="J28" s="95" t="str">
        <x:f>IF(A28="","",IF(I28="","Incompleta",IF(I28&gt;='CONFIGURACIÓN'!$D$14,"Fuerte",IF(I28&gt;=70,"Avanzar",IF(I28&gt;=55,"Revisar","No avanzar")))))</x:f>
      </x:c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 t="n">
        <x:f>'CANDIDATOS'!$A$28</x:f>
        <x:v>0</x:v>
      </x:c>
      <x:c r="AB28" s="1"/>
      <x:c r="AC28" s="1"/>
      <x:c r="AD28" s="1"/>
    </x:row>
    <x:row r="29">
      <x:c r="A29" s="35"/>
      <x:c r="B29" s="95" t="str">
        <x:f>IF(A29="","",IFERROR(INDEX('CANDIDATOS'!$B$11:$B$60,MATCH(A29,'CANDIDATOS'!$A$11:$A$60,0)),""))</x:f>
      </x:c>
      <x:c r="C29" s="95" t="str">
        <x:f>IF(A29="","",IFERROR(INDEX('CANDIDATOS'!$C$11:$C$60,MATCH(A29,'CANDIDATOS'!$A$11:$A$60,0)),""))</x:f>
      </x:c>
      <x:c r="D29" s="103"/>
      <x:c r="E29" s="103"/>
      <x:c r="F29" s="103"/>
      <x:c r="G29" s="103"/>
      <x:c r="H29" s="103"/>
      <x:c r="I29" s="99" t="str">
        <x:f>IF(A29="","",IF(COUNT(D29:H29)&lt;5,"",D29*'CONFIGURACIÓN'!$K$20+E29*'CONFIGURACIÓN'!$K$21+F29*'CONFIGURACIÓN'!$K$22+G29*'CONFIGURACIÓN'!$K$23+H29*'CONFIGURACIÓN'!$K$24))</x:f>
      </x:c>
      <x:c r="J29" s="95" t="str">
        <x:f>IF(A29="","",IF(I29="","Incompleta",IF(I29&gt;='CONFIGURACIÓN'!$D$14,"Fuerte",IF(I29&gt;=70,"Avanzar",IF(I29&gt;=55,"Revisar","No avanzar")))))</x:f>
      </x:c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 t="n">
        <x:f>'CANDIDATOS'!$A$29</x:f>
        <x:v>0</x:v>
      </x:c>
      <x:c r="AB29" s="1"/>
      <x:c r="AC29" s="1"/>
      <x:c r="AD29" s="1"/>
    </x:row>
    <x:row r="30">
      <x:c r="A30" s="35"/>
      <x:c r="B30" s="95" t="str">
        <x:f>IF(A30="","",IFERROR(INDEX('CANDIDATOS'!$B$11:$B$60,MATCH(A30,'CANDIDATOS'!$A$11:$A$60,0)),""))</x:f>
      </x:c>
      <x:c r="C30" s="95" t="str">
        <x:f>IF(A30="","",IFERROR(INDEX('CANDIDATOS'!$C$11:$C$60,MATCH(A30,'CANDIDATOS'!$A$11:$A$60,0)),""))</x:f>
      </x:c>
      <x:c r="D30" s="103"/>
      <x:c r="E30" s="103"/>
      <x:c r="F30" s="103"/>
      <x:c r="G30" s="103"/>
      <x:c r="H30" s="103"/>
      <x:c r="I30" s="99" t="str">
        <x:f>IF(A30="","",IF(COUNT(D30:H30)&lt;5,"",D30*'CONFIGURACIÓN'!$K$20+E30*'CONFIGURACIÓN'!$K$21+F30*'CONFIGURACIÓN'!$K$22+G30*'CONFIGURACIÓN'!$K$23+H30*'CONFIGURACIÓN'!$K$24))</x:f>
      </x:c>
      <x:c r="J30" s="95" t="str">
        <x:f>IF(A30="","",IF(I30="","Incompleta",IF(I30&gt;='CONFIGURACIÓN'!$D$14,"Fuerte",IF(I30&gt;=70,"Avanzar",IF(I30&gt;=55,"Revisar","No avanzar")))))</x:f>
      </x:c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 t="n">
        <x:f>'CANDIDATOS'!$A$30</x:f>
        <x:v>0</x:v>
      </x:c>
      <x:c r="AB30" s="1"/>
      <x:c r="AC30" s="1"/>
      <x:c r="AD30" s="1"/>
    </x:row>
    <x:row r="31">
      <x:c r="A31" s="35"/>
      <x:c r="B31" s="95" t="str">
        <x:f>IF(A31="","",IFERROR(INDEX('CANDIDATOS'!$B$11:$B$60,MATCH(A31,'CANDIDATOS'!$A$11:$A$60,0)),""))</x:f>
      </x:c>
      <x:c r="C31" s="95" t="str">
        <x:f>IF(A31="","",IFERROR(INDEX('CANDIDATOS'!$C$11:$C$60,MATCH(A31,'CANDIDATOS'!$A$11:$A$60,0)),""))</x:f>
      </x:c>
      <x:c r="D31" s="103"/>
      <x:c r="E31" s="103"/>
      <x:c r="F31" s="103"/>
      <x:c r="G31" s="103"/>
      <x:c r="H31" s="103"/>
      <x:c r="I31" s="99" t="str">
        <x:f>IF(A31="","",IF(COUNT(D31:H31)&lt;5,"",D31*'CONFIGURACIÓN'!$K$20+E31*'CONFIGURACIÓN'!$K$21+F31*'CONFIGURACIÓN'!$K$22+G31*'CONFIGURACIÓN'!$K$23+H31*'CONFIGURACIÓN'!$K$24))</x:f>
      </x:c>
      <x:c r="J31" s="95" t="str">
        <x:f>IF(A31="","",IF(I31="","Incompleta",IF(I31&gt;='CONFIGURACIÓN'!$D$14,"Fuerte",IF(I31&gt;=70,"Avanzar",IF(I31&gt;=55,"Revisar","No avanzar")))))</x:f>
      </x:c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 t="n">
        <x:f>'CANDIDATOS'!$A$31</x:f>
        <x:v>0</x:v>
      </x:c>
      <x:c r="AB31" s="1"/>
      <x:c r="AC31" s="1"/>
      <x:c r="AD31" s="1"/>
    </x:row>
    <x:row r="32">
      <x:c r="A32" s="35"/>
      <x:c r="B32" s="95" t="str">
        <x:f>IF(A32="","",IFERROR(INDEX('CANDIDATOS'!$B$11:$B$60,MATCH(A32,'CANDIDATOS'!$A$11:$A$60,0)),""))</x:f>
      </x:c>
      <x:c r="C32" s="95" t="str">
        <x:f>IF(A32="","",IFERROR(INDEX('CANDIDATOS'!$C$11:$C$60,MATCH(A32,'CANDIDATOS'!$A$11:$A$60,0)),""))</x:f>
      </x:c>
      <x:c r="D32" s="103"/>
      <x:c r="E32" s="103"/>
      <x:c r="F32" s="103"/>
      <x:c r="G32" s="103"/>
      <x:c r="H32" s="103"/>
      <x:c r="I32" s="99" t="str">
        <x:f>IF(A32="","",IF(COUNT(D32:H32)&lt;5,"",D32*'CONFIGURACIÓN'!$K$20+E32*'CONFIGURACIÓN'!$K$21+F32*'CONFIGURACIÓN'!$K$22+G32*'CONFIGURACIÓN'!$K$23+H32*'CONFIGURACIÓN'!$K$24))</x:f>
      </x:c>
      <x:c r="J32" s="95" t="str">
        <x:f>IF(A32="","",IF(I32="","Incompleta",IF(I32&gt;='CONFIGURACIÓN'!$D$14,"Fuerte",IF(I32&gt;=70,"Avanzar",IF(I32&gt;=55,"Revisar","No avanzar")))))</x:f>
      </x:c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 t="n">
        <x:f>'CANDIDATOS'!$A$32</x:f>
        <x:v>0</x:v>
      </x:c>
      <x:c r="AB32" s="1"/>
      <x:c r="AC32" s="1"/>
      <x:c r="AD32" s="1"/>
    </x:row>
    <x:row r="33">
      <x:c r="A33" s="35"/>
      <x:c r="B33" s="95" t="str">
        <x:f>IF(A33="","",IFERROR(INDEX('CANDIDATOS'!$B$11:$B$60,MATCH(A33,'CANDIDATOS'!$A$11:$A$60,0)),""))</x:f>
      </x:c>
      <x:c r="C33" s="95" t="str">
        <x:f>IF(A33="","",IFERROR(INDEX('CANDIDATOS'!$C$11:$C$60,MATCH(A33,'CANDIDATOS'!$A$11:$A$60,0)),""))</x:f>
      </x:c>
      <x:c r="D33" s="103"/>
      <x:c r="E33" s="103"/>
      <x:c r="F33" s="103"/>
      <x:c r="G33" s="103"/>
      <x:c r="H33" s="103"/>
      <x:c r="I33" s="99" t="str">
        <x:f>IF(A33="","",IF(COUNT(D33:H33)&lt;5,"",D33*'CONFIGURACIÓN'!$K$20+E33*'CONFIGURACIÓN'!$K$21+F33*'CONFIGURACIÓN'!$K$22+G33*'CONFIGURACIÓN'!$K$23+H33*'CONFIGURACIÓN'!$K$24))</x:f>
      </x:c>
      <x:c r="J33" s="95" t="str">
        <x:f>IF(A33="","",IF(I33="","Incompleta",IF(I33&gt;='CONFIGURACIÓN'!$D$14,"Fuerte",IF(I33&gt;=70,"Avanzar",IF(I33&gt;=55,"Revisar","No avanzar")))))</x:f>
      </x:c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 t="n">
        <x:f>'CANDIDATOS'!$A$33</x:f>
        <x:v>0</x:v>
      </x:c>
      <x:c r="AB33" s="1"/>
      <x:c r="AC33" s="1"/>
      <x:c r="AD33" s="1"/>
    </x:row>
    <x:row r="34">
      <x:c r="A34" s="35"/>
      <x:c r="B34" s="95" t="str">
        <x:f>IF(A34="","",IFERROR(INDEX('CANDIDATOS'!$B$11:$B$60,MATCH(A34,'CANDIDATOS'!$A$11:$A$60,0)),""))</x:f>
      </x:c>
      <x:c r="C34" s="95" t="str">
        <x:f>IF(A34="","",IFERROR(INDEX('CANDIDATOS'!$C$11:$C$60,MATCH(A34,'CANDIDATOS'!$A$11:$A$60,0)),""))</x:f>
      </x:c>
      <x:c r="D34" s="103"/>
      <x:c r="E34" s="103"/>
      <x:c r="F34" s="103"/>
      <x:c r="G34" s="103"/>
      <x:c r="H34" s="103"/>
      <x:c r="I34" s="99" t="str">
        <x:f>IF(A34="","",IF(COUNT(D34:H34)&lt;5,"",D34*'CONFIGURACIÓN'!$K$20+E34*'CONFIGURACIÓN'!$K$21+F34*'CONFIGURACIÓN'!$K$22+G34*'CONFIGURACIÓN'!$K$23+H34*'CONFIGURACIÓN'!$K$24))</x:f>
      </x:c>
      <x:c r="J34" s="95" t="str">
        <x:f>IF(A34="","",IF(I34="","Incompleta",IF(I34&gt;='CONFIGURACIÓN'!$D$14,"Fuerte",IF(I34&gt;=70,"Avanzar",IF(I34&gt;=55,"Revisar","No avanzar")))))</x:f>
      </x:c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 t="n">
        <x:f>'CANDIDATOS'!$A$34</x:f>
        <x:v>0</x:v>
      </x:c>
      <x:c r="AB34" s="1"/>
      <x:c r="AC34" s="1"/>
      <x:c r="AD34" s="1"/>
    </x:row>
    <x:row r="35">
      <x:c r="A35" s="35"/>
      <x:c r="B35" s="95" t="str">
        <x:f>IF(A35="","",IFERROR(INDEX('CANDIDATOS'!$B$11:$B$60,MATCH(A35,'CANDIDATOS'!$A$11:$A$60,0)),""))</x:f>
      </x:c>
      <x:c r="C35" s="95" t="str">
        <x:f>IF(A35="","",IFERROR(INDEX('CANDIDATOS'!$C$11:$C$60,MATCH(A35,'CANDIDATOS'!$A$11:$A$60,0)),""))</x:f>
      </x:c>
      <x:c r="D35" s="103"/>
      <x:c r="E35" s="103"/>
      <x:c r="F35" s="103"/>
      <x:c r="G35" s="103"/>
      <x:c r="H35" s="103"/>
      <x:c r="I35" s="99" t="str">
        <x:f>IF(A35="","",IF(COUNT(D35:H35)&lt;5,"",D35*'CONFIGURACIÓN'!$K$20+E35*'CONFIGURACIÓN'!$K$21+F35*'CONFIGURACIÓN'!$K$22+G35*'CONFIGURACIÓN'!$K$23+H35*'CONFIGURACIÓN'!$K$24))</x:f>
      </x:c>
      <x:c r="J35" s="95" t="str">
        <x:f>IF(A35="","",IF(I35="","Incompleta",IF(I35&gt;='CONFIGURACIÓN'!$D$14,"Fuerte",IF(I35&gt;=70,"Avanzar",IF(I35&gt;=55,"Revisar","No avanzar")))))</x:f>
      </x:c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 t="n">
        <x:f>'CANDIDATOS'!$A$35</x:f>
        <x:v>0</x:v>
      </x:c>
      <x:c r="AB35" s="1"/>
      <x:c r="AC35" s="1"/>
      <x:c r="AD35" s="1"/>
    </x:row>
    <x:row r="36">
      <x:c r="A36" s="35"/>
      <x:c r="B36" s="95" t="str">
        <x:f>IF(A36="","",IFERROR(INDEX('CANDIDATOS'!$B$11:$B$60,MATCH(A36,'CANDIDATOS'!$A$11:$A$60,0)),""))</x:f>
      </x:c>
      <x:c r="C36" s="95" t="str">
        <x:f>IF(A36="","",IFERROR(INDEX('CANDIDATOS'!$C$11:$C$60,MATCH(A36,'CANDIDATOS'!$A$11:$A$60,0)),""))</x:f>
      </x:c>
      <x:c r="D36" s="103"/>
      <x:c r="E36" s="103"/>
      <x:c r="F36" s="103"/>
      <x:c r="G36" s="103"/>
      <x:c r="H36" s="103"/>
      <x:c r="I36" s="99" t="str">
        <x:f>IF(A36="","",IF(COUNT(D36:H36)&lt;5,"",D36*'CONFIGURACIÓN'!$K$20+E36*'CONFIGURACIÓN'!$K$21+F36*'CONFIGURACIÓN'!$K$22+G36*'CONFIGURACIÓN'!$K$23+H36*'CONFIGURACIÓN'!$K$24))</x:f>
      </x:c>
      <x:c r="J36" s="95" t="str">
        <x:f>IF(A36="","",IF(I36="","Incompleta",IF(I36&gt;='CONFIGURACIÓN'!$D$14,"Fuerte",IF(I36&gt;=70,"Avanzar",IF(I36&gt;=55,"Revisar","No avanzar")))))</x:f>
      </x:c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 t="n">
        <x:f>'CANDIDATOS'!$A$36</x:f>
        <x:v>0</x:v>
      </x:c>
      <x:c r="AB36" s="1"/>
      <x:c r="AC36" s="1"/>
      <x:c r="AD36" s="1"/>
    </x:row>
    <x:row r="37">
      <x:c r="A37" s="35"/>
      <x:c r="B37" s="95" t="str">
        <x:f>IF(A37="","",IFERROR(INDEX('CANDIDATOS'!$B$11:$B$60,MATCH(A37,'CANDIDATOS'!$A$11:$A$60,0)),""))</x:f>
      </x:c>
      <x:c r="C37" s="95" t="str">
        <x:f>IF(A37="","",IFERROR(INDEX('CANDIDATOS'!$C$11:$C$60,MATCH(A37,'CANDIDATOS'!$A$11:$A$60,0)),""))</x:f>
      </x:c>
      <x:c r="D37" s="103"/>
      <x:c r="E37" s="103"/>
      <x:c r="F37" s="103"/>
      <x:c r="G37" s="103"/>
      <x:c r="H37" s="103"/>
      <x:c r="I37" s="99" t="str">
        <x:f>IF(A37="","",IF(COUNT(D37:H37)&lt;5,"",D37*'CONFIGURACIÓN'!$K$20+E37*'CONFIGURACIÓN'!$K$21+F37*'CONFIGURACIÓN'!$K$22+G37*'CONFIGURACIÓN'!$K$23+H37*'CONFIGURACIÓN'!$K$24))</x:f>
      </x:c>
      <x:c r="J37" s="95" t="str">
        <x:f>IF(A37="","",IF(I37="","Incompleta",IF(I37&gt;='CONFIGURACIÓN'!$D$14,"Fuerte",IF(I37&gt;=70,"Avanzar",IF(I37&gt;=55,"Revisar","No avanzar")))))</x:f>
      </x:c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 t="n">
        <x:f>'CANDIDATOS'!$A$37</x:f>
        <x:v>0</x:v>
      </x:c>
      <x:c r="AB37" s="1"/>
      <x:c r="AC37" s="1"/>
      <x:c r="AD37" s="1"/>
    </x:row>
    <x:row r="38">
      <x:c r="A38" s="35"/>
      <x:c r="B38" s="95" t="str">
        <x:f>IF(A38="","",IFERROR(INDEX('CANDIDATOS'!$B$11:$B$60,MATCH(A38,'CANDIDATOS'!$A$11:$A$60,0)),""))</x:f>
      </x:c>
      <x:c r="C38" s="95" t="str">
        <x:f>IF(A38="","",IFERROR(INDEX('CANDIDATOS'!$C$11:$C$60,MATCH(A38,'CANDIDATOS'!$A$11:$A$60,0)),""))</x:f>
      </x:c>
      <x:c r="D38" s="103"/>
      <x:c r="E38" s="103"/>
      <x:c r="F38" s="103"/>
      <x:c r="G38" s="103"/>
      <x:c r="H38" s="103"/>
      <x:c r="I38" s="99" t="str">
        <x:f>IF(A38="","",IF(COUNT(D38:H38)&lt;5,"",D38*'CONFIGURACIÓN'!$K$20+E38*'CONFIGURACIÓN'!$K$21+F38*'CONFIGURACIÓN'!$K$22+G38*'CONFIGURACIÓN'!$K$23+H38*'CONFIGURACIÓN'!$K$24))</x:f>
      </x:c>
      <x:c r="J38" s="95" t="str">
        <x:f>IF(A38="","",IF(I38="","Incompleta",IF(I38&gt;='CONFIGURACIÓN'!$D$14,"Fuerte",IF(I38&gt;=70,"Avanzar",IF(I38&gt;=55,"Revisar","No avanzar")))))</x:f>
      </x:c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 t="n">
        <x:f>'CANDIDATOS'!$A$38</x:f>
        <x:v>0</x:v>
      </x:c>
      <x:c r="AB38" s="1"/>
      <x:c r="AC38" s="1"/>
      <x:c r="AD38" s="1"/>
    </x:row>
    <x:row r="39">
      <x:c r="A39" s="35"/>
      <x:c r="B39" s="95" t="str">
        <x:f>IF(A39="","",IFERROR(INDEX('CANDIDATOS'!$B$11:$B$60,MATCH(A39,'CANDIDATOS'!$A$11:$A$60,0)),""))</x:f>
      </x:c>
      <x:c r="C39" s="95" t="str">
        <x:f>IF(A39="","",IFERROR(INDEX('CANDIDATOS'!$C$11:$C$60,MATCH(A39,'CANDIDATOS'!$A$11:$A$60,0)),""))</x:f>
      </x:c>
      <x:c r="D39" s="103"/>
      <x:c r="E39" s="103"/>
      <x:c r="F39" s="103"/>
      <x:c r="G39" s="103"/>
      <x:c r="H39" s="103"/>
      <x:c r="I39" s="99" t="str">
        <x:f>IF(A39="","",IF(COUNT(D39:H39)&lt;5,"",D39*'CONFIGURACIÓN'!$K$20+E39*'CONFIGURACIÓN'!$K$21+F39*'CONFIGURACIÓN'!$K$22+G39*'CONFIGURACIÓN'!$K$23+H39*'CONFIGURACIÓN'!$K$24))</x:f>
      </x:c>
      <x:c r="J39" s="95" t="str">
        <x:f>IF(A39="","",IF(I39="","Incompleta",IF(I39&gt;='CONFIGURACIÓN'!$D$14,"Fuerte",IF(I39&gt;=70,"Avanzar",IF(I39&gt;=55,"Revisar","No avanzar")))))</x:f>
      </x:c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 t="n">
        <x:f>'CANDIDATOS'!$A$39</x:f>
        <x:v>0</x:v>
      </x:c>
      <x:c r="AB39" s="1"/>
      <x:c r="AC39" s="1"/>
      <x:c r="AD39" s="1"/>
    </x:row>
    <x:row r="40">
      <x:c r="A40" s="35"/>
      <x:c r="B40" s="95" t="str">
        <x:f>IF(A40="","",IFERROR(INDEX('CANDIDATOS'!$B$11:$B$60,MATCH(A40,'CANDIDATOS'!$A$11:$A$60,0)),""))</x:f>
      </x:c>
      <x:c r="C40" s="95" t="str">
        <x:f>IF(A40="","",IFERROR(INDEX('CANDIDATOS'!$C$11:$C$60,MATCH(A40,'CANDIDATOS'!$A$11:$A$60,0)),""))</x:f>
      </x:c>
      <x:c r="D40" s="103"/>
      <x:c r="E40" s="103"/>
      <x:c r="F40" s="103"/>
      <x:c r="G40" s="103"/>
      <x:c r="H40" s="103"/>
      <x:c r="I40" s="99" t="str">
        <x:f>IF(A40="","",IF(COUNT(D40:H40)&lt;5,"",D40*'CONFIGURACIÓN'!$K$20+E40*'CONFIGURACIÓN'!$K$21+F40*'CONFIGURACIÓN'!$K$22+G40*'CONFIGURACIÓN'!$K$23+H40*'CONFIGURACIÓN'!$K$24))</x:f>
      </x:c>
      <x:c r="J40" s="95" t="str">
        <x:f>IF(A40="","",IF(I40="","Incompleta",IF(I40&gt;='CONFIGURACIÓN'!$D$14,"Fuerte",IF(I40&gt;=70,"Avanzar",IF(I40&gt;=55,"Revisar","No avanzar")))))</x:f>
      </x:c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 t="n">
        <x:f>'CANDIDATOS'!$A$40</x:f>
        <x:v>0</x:v>
      </x:c>
      <x:c r="AB40" s="1"/>
      <x:c r="AC40" s="1"/>
      <x:c r="AD40" s="1"/>
    </x:row>
    <x:row r="41">
      <x:c r="A41" s="35"/>
      <x:c r="B41" s="95" t="str">
        <x:f>IF(A41="","",IFERROR(INDEX('CANDIDATOS'!$B$11:$B$60,MATCH(A41,'CANDIDATOS'!$A$11:$A$60,0)),""))</x:f>
      </x:c>
      <x:c r="C41" s="95" t="str">
        <x:f>IF(A41="","",IFERROR(INDEX('CANDIDATOS'!$C$11:$C$60,MATCH(A41,'CANDIDATOS'!$A$11:$A$60,0)),""))</x:f>
      </x:c>
      <x:c r="D41" s="103"/>
      <x:c r="E41" s="103"/>
      <x:c r="F41" s="103"/>
      <x:c r="G41" s="103"/>
      <x:c r="H41" s="103"/>
      <x:c r="I41" s="99" t="str">
        <x:f>IF(A41="","",IF(COUNT(D41:H41)&lt;5,"",D41*'CONFIGURACIÓN'!$K$20+E41*'CONFIGURACIÓN'!$K$21+F41*'CONFIGURACIÓN'!$K$22+G41*'CONFIGURACIÓN'!$K$23+H41*'CONFIGURACIÓN'!$K$24))</x:f>
      </x:c>
      <x:c r="J41" s="95" t="str">
        <x:f>IF(A41="","",IF(I41="","Incompleta",IF(I41&gt;='CONFIGURACIÓN'!$D$14,"Fuerte",IF(I41&gt;=70,"Avanzar",IF(I41&gt;=55,"Revisar","No avanzar")))))</x:f>
      </x:c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 t="n">
        <x:f>'CANDIDATOS'!$A$41</x:f>
        <x:v>0</x:v>
      </x:c>
      <x:c r="AB41" s="1"/>
      <x:c r="AC41" s="1"/>
      <x:c r="AD41" s="1"/>
    </x:row>
    <x:row r="42">
      <x:c r="A42" s="35"/>
      <x:c r="B42" s="95" t="str">
        <x:f>IF(A42="","",IFERROR(INDEX('CANDIDATOS'!$B$11:$B$60,MATCH(A42,'CANDIDATOS'!$A$11:$A$60,0)),""))</x:f>
      </x:c>
      <x:c r="C42" s="95" t="str">
        <x:f>IF(A42="","",IFERROR(INDEX('CANDIDATOS'!$C$11:$C$60,MATCH(A42,'CANDIDATOS'!$A$11:$A$60,0)),""))</x:f>
      </x:c>
      <x:c r="D42" s="103"/>
      <x:c r="E42" s="103"/>
      <x:c r="F42" s="103"/>
      <x:c r="G42" s="103"/>
      <x:c r="H42" s="103"/>
      <x:c r="I42" s="99" t="str">
        <x:f>IF(A42="","",IF(COUNT(D42:H42)&lt;5,"",D42*'CONFIGURACIÓN'!$K$20+E42*'CONFIGURACIÓN'!$K$21+F42*'CONFIGURACIÓN'!$K$22+G42*'CONFIGURACIÓN'!$K$23+H42*'CONFIGURACIÓN'!$K$24))</x:f>
      </x:c>
      <x:c r="J42" s="95" t="str">
        <x:f>IF(A42="","",IF(I42="","Incompleta",IF(I42&gt;='CONFIGURACIÓN'!$D$14,"Fuerte",IF(I42&gt;=70,"Avanzar",IF(I42&gt;=55,"Revisar","No avanzar")))))</x:f>
      </x:c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 t="n">
        <x:f>'CANDIDATOS'!$A$42</x:f>
        <x:v>0</x:v>
      </x:c>
      <x:c r="AB42" s="1"/>
      <x:c r="AC42" s="1"/>
      <x:c r="AD42" s="1"/>
    </x:row>
    <x:row r="43">
      <x:c r="A43" s="35"/>
      <x:c r="B43" s="95" t="str">
        <x:f>IF(A43="","",IFERROR(INDEX('CANDIDATOS'!$B$11:$B$60,MATCH(A43,'CANDIDATOS'!$A$11:$A$60,0)),""))</x:f>
      </x:c>
      <x:c r="C43" s="95" t="str">
        <x:f>IF(A43="","",IFERROR(INDEX('CANDIDATOS'!$C$11:$C$60,MATCH(A43,'CANDIDATOS'!$A$11:$A$60,0)),""))</x:f>
      </x:c>
      <x:c r="D43" s="103"/>
      <x:c r="E43" s="103"/>
      <x:c r="F43" s="103"/>
      <x:c r="G43" s="103"/>
      <x:c r="H43" s="103"/>
      <x:c r="I43" s="99" t="str">
        <x:f>IF(A43="","",IF(COUNT(D43:H43)&lt;5,"",D43*'CONFIGURACIÓN'!$K$20+E43*'CONFIGURACIÓN'!$K$21+F43*'CONFIGURACIÓN'!$K$22+G43*'CONFIGURACIÓN'!$K$23+H43*'CONFIGURACIÓN'!$K$24))</x:f>
      </x:c>
      <x:c r="J43" s="95" t="str">
        <x:f>IF(A43="","",IF(I43="","Incompleta",IF(I43&gt;='CONFIGURACIÓN'!$D$14,"Fuerte",IF(I43&gt;=70,"Avanzar",IF(I43&gt;=55,"Revisar","No avanzar")))))</x:f>
      </x:c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 t="n">
        <x:f>'CANDIDATOS'!$A$43</x:f>
        <x:v>0</x:v>
      </x:c>
      <x:c r="AB43" s="1"/>
      <x:c r="AC43" s="1"/>
      <x:c r="AD43" s="1"/>
    </x:row>
    <x:row r="44">
      <x:c r="A44" s="35"/>
      <x:c r="B44" s="95" t="str">
        <x:f>IF(A44="","",IFERROR(INDEX('CANDIDATOS'!$B$11:$B$60,MATCH(A44,'CANDIDATOS'!$A$11:$A$60,0)),""))</x:f>
      </x:c>
      <x:c r="C44" s="95" t="str">
        <x:f>IF(A44="","",IFERROR(INDEX('CANDIDATOS'!$C$11:$C$60,MATCH(A44,'CANDIDATOS'!$A$11:$A$60,0)),""))</x:f>
      </x:c>
      <x:c r="D44" s="103"/>
      <x:c r="E44" s="103"/>
      <x:c r="F44" s="103"/>
      <x:c r="G44" s="103"/>
      <x:c r="H44" s="103"/>
      <x:c r="I44" s="99" t="str">
        <x:f>IF(A44="","",IF(COUNT(D44:H44)&lt;5,"",D44*'CONFIGURACIÓN'!$K$20+E44*'CONFIGURACIÓN'!$K$21+F44*'CONFIGURACIÓN'!$K$22+G44*'CONFIGURACIÓN'!$K$23+H44*'CONFIGURACIÓN'!$K$24))</x:f>
      </x:c>
      <x:c r="J44" s="95" t="str">
        <x:f>IF(A44="","",IF(I44="","Incompleta",IF(I44&gt;='CONFIGURACIÓN'!$D$14,"Fuerte",IF(I44&gt;=70,"Avanzar",IF(I44&gt;=55,"Revisar","No avanzar")))))</x:f>
      </x:c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 t="n">
        <x:f>'CANDIDATOS'!$A$44</x:f>
        <x:v>0</x:v>
      </x:c>
      <x:c r="AB44" s="1"/>
      <x:c r="AC44" s="1"/>
      <x:c r="AD44" s="1"/>
    </x:row>
    <x:row r="45">
      <x:c r="A45" s="35"/>
      <x:c r="B45" s="95" t="str">
        <x:f>IF(A45="","",IFERROR(INDEX('CANDIDATOS'!$B$11:$B$60,MATCH(A45,'CANDIDATOS'!$A$11:$A$60,0)),""))</x:f>
      </x:c>
      <x:c r="C45" s="95" t="str">
        <x:f>IF(A45="","",IFERROR(INDEX('CANDIDATOS'!$C$11:$C$60,MATCH(A45,'CANDIDATOS'!$A$11:$A$60,0)),""))</x:f>
      </x:c>
      <x:c r="D45" s="103"/>
      <x:c r="E45" s="103"/>
      <x:c r="F45" s="103"/>
      <x:c r="G45" s="103"/>
      <x:c r="H45" s="103"/>
      <x:c r="I45" s="99" t="str">
        <x:f>IF(A45="","",IF(COUNT(D45:H45)&lt;5,"",D45*'CONFIGURACIÓN'!$K$20+E45*'CONFIGURACIÓN'!$K$21+F45*'CONFIGURACIÓN'!$K$22+G45*'CONFIGURACIÓN'!$K$23+H45*'CONFIGURACIÓN'!$K$24))</x:f>
      </x:c>
      <x:c r="J45" s="95" t="str">
        <x:f>IF(A45="","",IF(I45="","Incompleta",IF(I45&gt;='CONFIGURACIÓN'!$D$14,"Fuerte",IF(I45&gt;=70,"Avanzar",IF(I45&gt;=55,"Revisar","No avanzar")))))</x:f>
      </x:c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 t="n">
        <x:f>'CANDIDATOS'!$A$45</x:f>
        <x:v>0</x:v>
      </x:c>
      <x:c r="AB45" s="1"/>
      <x:c r="AC45" s="1"/>
      <x:c r="AD45" s="1"/>
    </x:row>
    <x:row r="46">
      <x:c r="A46" s="35"/>
      <x:c r="B46" s="95" t="str">
        <x:f>IF(A46="","",IFERROR(INDEX('CANDIDATOS'!$B$11:$B$60,MATCH(A46,'CANDIDATOS'!$A$11:$A$60,0)),""))</x:f>
      </x:c>
      <x:c r="C46" s="95" t="str">
        <x:f>IF(A46="","",IFERROR(INDEX('CANDIDATOS'!$C$11:$C$60,MATCH(A46,'CANDIDATOS'!$A$11:$A$60,0)),""))</x:f>
      </x:c>
      <x:c r="D46" s="103"/>
      <x:c r="E46" s="103"/>
      <x:c r="F46" s="103"/>
      <x:c r="G46" s="103"/>
      <x:c r="H46" s="103"/>
      <x:c r="I46" s="99" t="str">
        <x:f>IF(A46="","",IF(COUNT(D46:H46)&lt;5,"",D46*'CONFIGURACIÓN'!$K$20+E46*'CONFIGURACIÓN'!$K$21+F46*'CONFIGURACIÓN'!$K$22+G46*'CONFIGURACIÓN'!$K$23+H46*'CONFIGURACIÓN'!$K$24))</x:f>
      </x:c>
      <x:c r="J46" s="95" t="str">
        <x:f>IF(A46="","",IF(I46="","Incompleta",IF(I46&gt;='CONFIGURACIÓN'!$D$14,"Fuerte",IF(I46&gt;=70,"Avanzar",IF(I46&gt;=55,"Revisar","No avanzar")))))</x:f>
      </x:c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 t="n">
        <x:f>'CANDIDATOS'!$A$46</x:f>
        <x:v>0</x:v>
      </x:c>
      <x:c r="AB46" s="1"/>
      <x:c r="AC46" s="1"/>
      <x:c r="AD46" s="1"/>
    </x:row>
    <x:row r="47">
      <x:c r="A47" s="35"/>
      <x:c r="B47" s="95" t="str">
        <x:f>IF(A47="","",IFERROR(INDEX('CANDIDATOS'!$B$11:$B$60,MATCH(A47,'CANDIDATOS'!$A$11:$A$60,0)),""))</x:f>
      </x:c>
      <x:c r="C47" s="95" t="str">
        <x:f>IF(A47="","",IFERROR(INDEX('CANDIDATOS'!$C$11:$C$60,MATCH(A47,'CANDIDATOS'!$A$11:$A$60,0)),""))</x:f>
      </x:c>
      <x:c r="D47" s="103"/>
      <x:c r="E47" s="103"/>
      <x:c r="F47" s="103"/>
      <x:c r="G47" s="103"/>
      <x:c r="H47" s="103"/>
      <x:c r="I47" s="99" t="str">
        <x:f>IF(A47="","",IF(COUNT(D47:H47)&lt;5,"",D47*'CONFIGURACIÓN'!$K$20+E47*'CONFIGURACIÓN'!$K$21+F47*'CONFIGURACIÓN'!$K$22+G47*'CONFIGURACIÓN'!$K$23+H47*'CONFIGURACIÓN'!$K$24))</x:f>
      </x:c>
      <x:c r="J47" s="95" t="str">
        <x:f>IF(A47="","",IF(I47="","Incompleta",IF(I47&gt;='CONFIGURACIÓN'!$D$14,"Fuerte",IF(I47&gt;=70,"Avanzar",IF(I47&gt;=55,"Revisar","No avanzar")))))</x:f>
      </x:c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 t="n">
        <x:f>'CANDIDATOS'!$A$47</x:f>
        <x:v>0</x:v>
      </x:c>
      <x:c r="AB47" s="1"/>
      <x:c r="AC47" s="1"/>
      <x:c r="AD47" s="1"/>
    </x:row>
    <x:row r="48">
      <x:c r="A48" s="35"/>
      <x:c r="B48" s="95" t="str">
        <x:f>IF(A48="","",IFERROR(INDEX('CANDIDATOS'!$B$11:$B$60,MATCH(A48,'CANDIDATOS'!$A$11:$A$60,0)),""))</x:f>
      </x:c>
      <x:c r="C48" s="95" t="str">
        <x:f>IF(A48="","",IFERROR(INDEX('CANDIDATOS'!$C$11:$C$60,MATCH(A48,'CANDIDATOS'!$A$11:$A$60,0)),""))</x:f>
      </x:c>
      <x:c r="D48" s="103"/>
      <x:c r="E48" s="103"/>
      <x:c r="F48" s="103"/>
      <x:c r="G48" s="103"/>
      <x:c r="H48" s="103"/>
      <x:c r="I48" s="99" t="str">
        <x:f>IF(A48="","",IF(COUNT(D48:H48)&lt;5,"",D48*'CONFIGURACIÓN'!$K$20+E48*'CONFIGURACIÓN'!$K$21+F48*'CONFIGURACIÓN'!$K$22+G48*'CONFIGURACIÓN'!$K$23+H48*'CONFIGURACIÓN'!$K$24))</x:f>
      </x:c>
      <x:c r="J48" s="95" t="str">
        <x:f>IF(A48="","",IF(I48="","Incompleta",IF(I48&gt;='CONFIGURACIÓN'!$D$14,"Fuerte",IF(I48&gt;=70,"Avanzar",IF(I48&gt;=55,"Revisar","No avanzar")))))</x:f>
      </x:c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 t="n">
        <x:f>'CANDIDATOS'!$A$48</x:f>
        <x:v>0</x:v>
      </x:c>
      <x:c r="AB48" s="1"/>
      <x:c r="AC48" s="1"/>
      <x:c r="AD48" s="1"/>
    </x:row>
    <x:row r="49">
      <x:c r="A49" s="35"/>
      <x:c r="B49" s="95" t="str">
        <x:f>IF(A49="","",IFERROR(INDEX('CANDIDATOS'!$B$11:$B$60,MATCH(A49,'CANDIDATOS'!$A$11:$A$60,0)),""))</x:f>
      </x:c>
      <x:c r="C49" s="95" t="str">
        <x:f>IF(A49="","",IFERROR(INDEX('CANDIDATOS'!$C$11:$C$60,MATCH(A49,'CANDIDATOS'!$A$11:$A$60,0)),""))</x:f>
      </x:c>
      <x:c r="D49" s="103"/>
      <x:c r="E49" s="103"/>
      <x:c r="F49" s="103"/>
      <x:c r="G49" s="103"/>
      <x:c r="H49" s="103"/>
      <x:c r="I49" s="99" t="str">
        <x:f>IF(A49="","",IF(COUNT(D49:H49)&lt;5,"",D49*'CONFIGURACIÓN'!$K$20+E49*'CONFIGURACIÓN'!$K$21+F49*'CONFIGURACIÓN'!$K$22+G49*'CONFIGURACIÓN'!$K$23+H49*'CONFIGURACIÓN'!$K$24))</x:f>
      </x:c>
      <x:c r="J49" s="95" t="str">
        <x:f>IF(A49="","",IF(I49="","Incompleta",IF(I49&gt;='CONFIGURACIÓN'!$D$14,"Fuerte",IF(I49&gt;=70,"Avanzar",IF(I49&gt;=55,"Revisar","No avanzar")))))</x:f>
      </x:c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 t="n">
        <x:f>'CANDIDATOS'!$A$49</x:f>
        <x:v>0</x:v>
      </x:c>
      <x:c r="AB49" s="1"/>
      <x:c r="AC49" s="1"/>
      <x:c r="AD49" s="1"/>
    </x:row>
    <x:row r="50">
      <x:c r="A50" s="35"/>
      <x:c r="B50" s="95" t="str">
        <x:f>IF(A50="","",IFERROR(INDEX('CANDIDATOS'!$B$11:$B$60,MATCH(A50,'CANDIDATOS'!$A$11:$A$60,0)),""))</x:f>
      </x:c>
      <x:c r="C50" s="95" t="str">
        <x:f>IF(A50="","",IFERROR(INDEX('CANDIDATOS'!$C$11:$C$60,MATCH(A50,'CANDIDATOS'!$A$11:$A$60,0)),""))</x:f>
      </x:c>
      <x:c r="D50" s="103"/>
      <x:c r="E50" s="103"/>
      <x:c r="F50" s="103"/>
      <x:c r="G50" s="103"/>
      <x:c r="H50" s="103"/>
      <x:c r="I50" s="99" t="str">
        <x:f>IF(A50="","",IF(COUNT(D50:H50)&lt;5,"",D50*'CONFIGURACIÓN'!$K$20+E50*'CONFIGURACIÓN'!$K$21+F50*'CONFIGURACIÓN'!$K$22+G50*'CONFIGURACIÓN'!$K$23+H50*'CONFIGURACIÓN'!$K$24))</x:f>
      </x:c>
      <x:c r="J50" s="95" t="str">
        <x:f>IF(A50="","",IF(I50="","Incompleta",IF(I50&gt;='CONFIGURACIÓN'!$D$14,"Fuerte",IF(I50&gt;=70,"Avanzar",IF(I50&gt;=55,"Revisar","No avanzar")))))</x:f>
      </x:c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 t="n">
        <x:f>'CANDIDATOS'!$A$50</x:f>
        <x:v>0</x:v>
      </x:c>
      <x:c r="AB50" s="1"/>
      <x:c r="AC50" s="1"/>
      <x:c r="AD50" s="1"/>
    </x:row>
    <x:row r="51">
      <x:c r="A51" s="35"/>
      <x:c r="B51" s="95" t="str">
        <x:f>IF(A51="","",IFERROR(INDEX('CANDIDATOS'!$B$11:$B$60,MATCH(A51,'CANDIDATOS'!$A$11:$A$60,0)),""))</x:f>
      </x:c>
      <x:c r="C51" s="95" t="str">
        <x:f>IF(A51="","",IFERROR(INDEX('CANDIDATOS'!$C$11:$C$60,MATCH(A51,'CANDIDATOS'!$A$11:$A$60,0)),""))</x:f>
      </x:c>
      <x:c r="D51" s="103"/>
      <x:c r="E51" s="103"/>
      <x:c r="F51" s="103"/>
      <x:c r="G51" s="103"/>
      <x:c r="H51" s="103"/>
      <x:c r="I51" s="99" t="str">
        <x:f>IF(A51="","",IF(COUNT(D51:H51)&lt;5,"",D51*'CONFIGURACIÓN'!$K$20+E51*'CONFIGURACIÓN'!$K$21+F51*'CONFIGURACIÓN'!$K$22+G51*'CONFIGURACIÓN'!$K$23+H51*'CONFIGURACIÓN'!$K$24))</x:f>
      </x:c>
      <x:c r="J51" s="95" t="str">
        <x:f>IF(A51="","",IF(I51="","Incompleta",IF(I51&gt;='CONFIGURACIÓN'!$D$14,"Fuerte",IF(I51&gt;=70,"Avanzar",IF(I51&gt;=55,"Revisar","No avanzar")))))</x:f>
      </x:c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 t="n">
        <x:f>'CANDIDATOS'!$A$51</x:f>
        <x:v>0</x:v>
      </x:c>
      <x:c r="AB51" s="1"/>
      <x:c r="AC51" s="1"/>
      <x:c r="AD51" s="1"/>
    </x:row>
    <x:row r="52">
      <x:c r="A52" s="35"/>
      <x:c r="B52" s="95" t="str">
        <x:f>IF(A52="","",IFERROR(INDEX('CANDIDATOS'!$B$11:$B$60,MATCH(A52,'CANDIDATOS'!$A$11:$A$60,0)),""))</x:f>
      </x:c>
      <x:c r="C52" s="95" t="str">
        <x:f>IF(A52="","",IFERROR(INDEX('CANDIDATOS'!$C$11:$C$60,MATCH(A52,'CANDIDATOS'!$A$11:$A$60,0)),""))</x:f>
      </x:c>
      <x:c r="D52" s="103"/>
      <x:c r="E52" s="103"/>
      <x:c r="F52" s="103"/>
      <x:c r="G52" s="103"/>
      <x:c r="H52" s="103"/>
      <x:c r="I52" s="99" t="str">
        <x:f>IF(A52="","",IF(COUNT(D52:H52)&lt;5,"",D52*'CONFIGURACIÓN'!$K$20+E52*'CONFIGURACIÓN'!$K$21+F52*'CONFIGURACIÓN'!$K$22+G52*'CONFIGURACIÓN'!$K$23+H52*'CONFIGURACIÓN'!$K$24))</x:f>
      </x:c>
      <x:c r="J52" s="95" t="str">
        <x:f>IF(A52="","",IF(I52="","Incompleta",IF(I52&gt;='CONFIGURACIÓN'!$D$14,"Fuerte",IF(I52&gt;=70,"Avanzar",IF(I52&gt;=55,"Revisar","No avanzar")))))</x:f>
      </x:c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 t="n">
        <x:f>'CANDIDATOS'!$A$52</x:f>
        <x:v>0</x:v>
      </x:c>
      <x:c r="AB52" s="1"/>
      <x:c r="AC52" s="1"/>
      <x:c r="AD52" s="1"/>
    </x:row>
    <x:row r="53">
      <x:c r="A53" s="35"/>
      <x:c r="B53" s="95" t="str">
        <x:f>IF(A53="","",IFERROR(INDEX('CANDIDATOS'!$B$11:$B$60,MATCH(A53,'CANDIDATOS'!$A$11:$A$60,0)),""))</x:f>
      </x:c>
      <x:c r="C53" s="95" t="str">
        <x:f>IF(A53="","",IFERROR(INDEX('CANDIDATOS'!$C$11:$C$60,MATCH(A53,'CANDIDATOS'!$A$11:$A$60,0)),""))</x:f>
      </x:c>
      <x:c r="D53" s="103"/>
      <x:c r="E53" s="103"/>
      <x:c r="F53" s="103"/>
      <x:c r="G53" s="103"/>
      <x:c r="H53" s="103"/>
      <x:c r="I53" s="99" t="str">
        <x:f>IF(A53="","",IF(COUNT(D53:H53)&lt;5,"",D53*'CONFIGURACIÓN'!$K$20+E53*'CONFIGURACIÓN'!$K$21+F53*'CONFIGURACIÓN'!$K$22+G53*'CONFIGURACIÓN'!$K$23+H53*'CONFIGURACIÓN'!$K$24))</x:f>
      </x:c>
      <x:c r="J53" s="95" t="str">
        <x:f>IF(A53="","",IF(I53="","Incompleta",IF(I53&gt;='CONFIGURACIÓN'!$D$14,"Fuerte",IF(I53&gt;=70,"Avanzar",IF(I53&gt;=55,"Revisar","No avanzar")))))</x:f>
      </x:c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 t="n">
        <x:f>'CANDIDATOS'!$A$53</x:f>
        <x:v>0</x:v>
      </x:c>
      <x:c r="AB53" s="1"/>
      <x:c r="AC53" s="1"/>
      <x:c r="AD53" s="1"/>
    </x:row>
    <x:row r="54">
      <x:c r="A54" s="35"/>
      <x:c r="B54" s="95" t="str">
        <x:f>IF(A54="","",IFERROR(INDEX('CANDIDATOS'!$B$11:$B$60,MATCH(A54,'CANDIDATOS'!$A$11:$A$60,0)),""))</x:f>
      </x:c>
      <x:c r="C54" s="95" t="str">
        <x:f>IF(A54="","",IFERROR(INDEX('CANDIDATOS'!$C$11:$C$60,MATCH(A54,'CANDIDATOS'!$A$11:$A$60,0)),""))</x:f>
      </x:c>
      <x:c r="D54" s="103"/>
      <x:c r="E54" s="103"/>
      <x:c r="F54" s="103"/>
      <x:c r="G54" s="103"/>
      <x:c r="H54" s="103"/>
      <x:c r="I54" s="99" t="str">
        <x:f>IF(A54="","",IF(COUNT(D54:H54)&lt;5,"",D54*'CONFIGURACIÓN'!$K$20+E54*'CONFIGURACIÓN'!$K$21+F54*'CONFIGURACIÓN'!$K$22+G54*'CONFIGURACIÓN'!$K$23+H54*'CONFIGURACIÓN'!$K$24))</x:f>
      </x:c>
      <x:c r="J54" s="95" t="str">
        <x:f>IF(A54="","",IF(I54="","Incompleta",IF(I54&gt;='CONFIGURACIÓN'!$D$14,"Fuerte",IF(I54&gt;=70,"Avanzar",IF(I54&gt;=55,"Revisar","No avanzar")))))</x:f>
      </x:c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 t="n">
        <x:f>'CANDIDATOS'!$A$54</x:f>
        <x:v>0</x:v>
      </x:c>
      <x:c r="AB54" s="1"/>
      <x:c r="AC54" s="1"/>
      <x:c r="AD54" s="1"/>
    </x:row>
    <x:row r="55">
      <x:c r="A55" s="35"/>
      <x:c r="B55" s="95" t="str">
        <x:f>IF(A55="","",IFERROR(INDEX('CANDIDATOS'!$B$11:$B$60,MATCH(A55,'CANDIDATOS'!$A$11:$A$60,0)),""))</x:f>
      </x:c>
      <x:c r="C55" s="95" t="str">
        <x:f>IF(A55="","",IFERROR(INDEX('CANDIDATOS'!$C$11:$C$60,MATCH(A55,'CANDIDATOS'!$A$11:$A$60,0)),""))</x:f>
      </x:c>
      <x:c r="D55" s="103"/>
      <x:c r="E55" s="103"/>
      <x:c r="F55" s="103"/>
      <x:c r="G55" s="103"/>
      <x:c r="H55" s="103"/>
      <x:c r="I55" s="99" t="str">
        <x:f>IF(A55="","",IF(COUNT(D55:H55)&lt;5,"",D55*'CONFIGURACIÓN'!$K$20+E55*'CONFIGURACIÓN'!$K$21+F55*'CONFIGURACIÓN'!$K$22+G55*'CONFIGURACIÓN'!$K$23+H55*'CONFIGURACIÓN'!$K$24))</x:f>
      </x:c>
      <x:c r="J55" s="95" t="str">
        <x:f>IF(A55="","",IF(I55="","Incompleta",IF(I55&gt;='CONFIGURACIÓN'!$D$14,"Fuerte",IF(I55&gt;=70,"Avanzar",IF(I55&gt;=55,"Revisar","No avanzar")))))</x:f>
      </x:c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 t="n">
        <x:f>'CANDIDATOS'!$A$55</x:f>
        <x:v>0</x:v>
      </x:c>
      <x:c r="AB55" s="1"/>
      <x:c r="AC55" s="1"/>
      <x:c r="AD55" s="1"/>
    </x:row>
    <x:row r="56">
      <x:c r="A56" s="35"/>
      <x:c r="B56" s="95" t="str">
        <x:f>IF(A56="","",IFERROR(INDEX('CANDIDATOS'!$B$11:$B$60,MATCH(A56,'CANDIDATOS'!$A$11:$A$60,0)),""))</x:f>
      </x:c>
      <x:c r="C56" s="95" t="str">
        <x:f>IF(A56="","",IFERROR(INDEX('CANDIDATOS'!$C$11:$C$60,MATCH(A56,'CANDIDATOS'!$A$11:$A$60,0)),""))</x:f>
      </x:c>
      <x:c r="D56" s="103"/>
      <x:c r="E56" s="103"/>
      <x:c r="F56" s="103"/>
      <x:c r="G56" s="103"/>
      <x:c r="H56" s="103"/>
      <x:c r="I56" s="99" t="str">
        <x:f>IF(A56="","",IF(COUNT(D56:H56)&lt;5,"",D56*'CONFIGURACIÓN'!$K$20+E56*'CONFIGURACIÓN'!$K$21+F56*'CONFIGURACIÓN'!$K$22+G56*'CONFIGURACIÓN'!$K$23+H56*'CONFIGURACIÓN'!$K$24))</x:f>
      </x:c>
      <x:c r="J56" s="95" t="str">
        <x:f>IF(A56="","",IF(I56="","Incompleta",IF(I56&gt;='CONFIGURACIÓN'!$D$14,"Fuerte",IF(I56&gt;=70,"Avanzar",IF(I56&gt;=55,"Revisar","No avanzar")))))</x:f>
      </x:c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 t="n">
        <x:f>'CANDIDATOS'!$A$56</x:f>
        <x:v>0</x:v>
      </x:c>
      <x:c r="AB56" s="1"/>
      <x:c r="AC56" s="1"/>
      <x:c r="AD56" s="1"/>
    </x:row>
    <x:row r="57">
      <x:c r="A57" s="35"/>
      <x:c r="B57" s="95" t="str">
        <x:f>IF(A57="","",IFERROR(INDEX('CANDIDATOS'!$B$11:$B$60,MATCH(A57,'CANDIDATOS'!$A$11:$A$60,0)),""))</x:f>
      </x:c>
      <x:c r="C57" s="95" t="str">
        <x:f>IF(A57="","",IFERROR(INDEX('CANDIDATOS'!$C$11:$C$60,MATCH(A57,'CANDIDATOS'!$A$11:$A$60,0)),""))</x:f>
      </x:c>
      <x:c r="D57" s="103"/>
      <x:c r="E57" s="103"/>
      <x:c r="F57" s="103"/>
      <x:c r="G57" s="103"/>
      <x:c r="H57" s="103"/>
      <x:c r="I57" s="99" t="str">
        <x:f>IF(A57="","",IF(COUNT(D57:H57)&lt;5,"",D57*'CONFIGURACIÓN'!$K$20+E57*'CONFIGURACIÓN'!$K$21+F57*'CONFIGURACIÓN'!$K$22+G57*'CONFIGURACIÓN'!$K$23+H57*'CONFIGURACIÓN'!$K$24))</x:f>
      </x:c>
      <x:c r="J57" s="95" t="str">
        <x:f>IF(A57="","",IF(I57="","Incompleta",IF(I57&gt;='CONFIGURACIÓN'!$D$14,"Fuerte",IF(I57&gt;=70,"Avanzar",IF(I57&gt;=55,"Revisar","No avanzar")))))</x:f>
      </x:c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 t="n">
        <x:f>'CANDIDATOS'!$A$57</x:f>
        <x:v>0</x:v>
      </x:c>
      <x:c r="AB57" s="1"/>
      <x:c r="AC57" s="1"/>
      <x:c r="AD57" s="1"/>
    </x:row>
    <x:row r="58">
      <x:c r="A58" s="35"/>
      <x:c r="B58" s="95" t="str">
        <x:f>IF(A58="","",IFERROR(INDEX('CANDIDATOS'!$B$11:$B$60,MATCH(A58,'CANDIDATOS'!$A$11:$A$60,0)),""))</x:f>
      </x:c>
      <x:c r="C58" s="95" t="str">
        <x:f>IF(A58="","",IFERROR(INDEX('CANDIDATOS'!$C$11:$C$60,MATCH(A58,'CANDIDATOS'!$A$11:$A$60,0)),""))</x:f>
      </x:c>
      <x:c r="D58" s="103"/>
      <x:c r="E58" s="103"/>
      <x:c r="F58" s="103"/>
      <x:c r="G58" s="103"/>
      <x:c r="H58" s="103"/>
      <x:c r="I58" s="99" t="str">
        <x:f>IF(A58="","",IF(COUNT(D58:H58)&lt;5,"",D58*'CONFIGURACIÓN'!$K$20+E58*'CONFIGURACIÓN'!$K$21+F58*'CONFIGURACIÓN'!$K$22+G58*'CONFIGURACIÓN'!$K$23+H58*'CONFIGURACIÓN'!$K$24))</x:f>
      </x:c>
      <x:c r="J58" s="95" t="str">
        <x:f>IF(A58="","",IF(I58="","Incompleta",IF(I58&gt;='CONFIGURACIÓN'!$D$14,"Fuerte",IF(I58&gt;=70,"Avanzar",IF(I58&gt;=55,"Revisar","No avanzar")))))</x:f>
      </x:c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 t="n">
        <x:f>'CANDIDATOS'!$A$58</x:f>
        <x:v>0</x:v>
      </x:c>
      <x:c r="AB58" s="1"/>
      <x:c r="AC58" s="1"/>
      <x:c r="AD58" s="1"/>
    </x:row>
    <x:row r="59">
      <x:c r="A59" s="35"/>
      <x:c r="B59" s="95" t="str">
        <x:f>IF(A59="","",IFERROR(INDEX('CANDIDATOS'!$B$11:$B$60,MATCH(A59,'CANDIDATOS'!$A$11:$A$60,0)),""))</x:f>
      </x:c>
      <x:c r="C59" s="95" t="str">
        <x:f>IF(A59="","",IFERROR(INDEX('CANDIDATOS'!$C$11:$C$60,MATCH(A59,'CANDIDATOS'!$A$11:$A$60,0)),""))</x:f>
      </x:c>
      <x:c r="D59" s="103"/>
      <x:c r="E59" s="103"/>
      <x:c r="F59" s="103"/>
      <x:c r="G59" s="103"/>
      <x:c r="H59" s="103"/>
      <x:c r="I59" s="99" t="str">
        <x:f>IF(A59="","",IF(COUNT(D59:H59)&lt;5,"",D59*'CONFIGURACIÓN'!$K$20+E59*'CONFIGURACIÓN'!$K$21+F59*'CONFIGURACIÓN'!$K$22+G59*'CONFIGURACIÓN'!$K$23+H59*'CONFIGURACIÓN'!$K$24))</x:f>
      </x:c>
      <x:c r="J59" s="95" t="str">
        <x:f>IF(A59="","",IF(I59="","Incompleta",IF(I59&gt;='CONFIGURACIÓN'!$D$14,"Fuerte",IF(I59&gt;=70,"Avanzar",IF(I59&gt;=55,"Revisar","No avanzar")))))</x:f>
      </x:c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 t="n">
        <x:f>'CANDIDATOS'!$A$59</x:f>
        <x:v>0</x:v>
      </x:c>
      <x:c r="AB59" s="1"/>
      <x:c r="AC59" s="1"/>
      <x:c r="AD59" s="1"/>
    </x:row>
    <x:row r="60">
      <x:c r="A60" s="36"/>
      <x:c r="B60" s="96" t="str">
        <x:f>IF(A60="","",IFERROR(INDEX('CANDIDATOS'!$B$11:$B$60,MATCH(A60,'CANDIDATOS'!$A$11:$A$60,0)),""))</x:f>
      </x:c>
      <x:c r="C60" s="96" t="str">
        <x:f>IF(A60="","",IFERROR(INDEX('CANDIDATOS'!$C$11:$C$60,MATCH(A60,'CANDIDATOS'!$A$11:$A$60,0)),""))</x:f>
      </x:c>
      <x:c r="D60" s="104"/>
      <x:c r="E60" s="104"/>
      <x:c r="F60" s="104"/>
      <x:c r="G60" s="104"/>
      <x:c r="H60" s="104"/>
      <x:c r="I60" s="100" t="str">
        <x:f>IF(A60="","",IF(COUNT(D60:H60)&lt;5,"",D60*'CONFIGURACIÓN'!$K$20+E60*'CONFIGURACIÓN'!$K$21+F60*'CONFIGURACIÓN'!$K$22+G60*'CONFIGURACIÓN'!$K$23+H60*'CONFIGURACIÓN'!$K$24))</x:f>
      </x:c>
      <x:c r="J60" s="96" t="str">
        <x:f>IF(A60="","",IF(I60="","Incompleta",IF(I60&gt;='CONFIGURACIÓN'!$D$14,"Fuerte",IF(I60&gt;=70,"Avanzar",IF(I60&gt;=55,"Revisar","No avanzar")))))</x:f>
      </x:c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 t="n">
        <x:f>'CANDIDATOS'!$A$60</x:f>
        <x:v>0</x:v>
      </x:c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J11:J60">
    <x:cfRule type="cellIs" dxfId="6" priority="1" operator="equal">
      <x:formula>"Fuerte"</x:formula>
    </x:cfRule>
    <x:cfRule type="cellIs" dxfId="7" priority="2" operator="equal">
      <x:formula>"Incompleta"</x:formula>
    </x:cfRule>
  </x:conditionalFormatting>
  <x:dataValidations count="2">
    <x:dataValidation type="list" sqref="A11:A60">
      <x:formula1>$AA$11:$AA$60</x:formula1>
    </x:dataValidation>
    <x:dataValidation type="decimal" operator="between" sqref="D11:H60">
      <x:formula1>0</x:formula1>
      <x:formula2>100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92f3516ec354fde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25" hidden="0" customWidth="1"/>
    <x:col min="5" max="5" width="14" hidden="0" customWidth="1"/>
    <x:col min="6" max="6" width="17" hidden="0" customWidth="1"/>
    <x:col min="7" max="7" width="16" hidden="0" customWidth="1"/>
    <x:col min="8" max="8" width="16" hidden="0" customWidth="1"/>
    <x:col min="9" max="9" width="18" hidden="0" customWidth="1"/>
    <x:col min="10" max="10" width="20" hidden="0" customWidth="1"/>
    <x:col min="11" max="11" width="14" hidden="0" customWidth="1"/>
    <x:col min="12" max="12" width="14" hidden="0" customWidth="1"/>
    <x:col min="13" max="13" width="19" hidden="0" customWidth="1"/>
    <x:col min="27" max="27" width="2" hidden="1" customWidth="1"/>
    <x:col min="28" max="28" width="2" hidden="1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Inicio</x:v>
      </x:c>
      <x:c r="B2" s="10" t="str">
        <x:v>Inicio</x:v>
      </x:c>
      <x:c r="C2" s="10" t="str">
        <x:v>Configuración</x:v>
      </x:c>
      <x:c r="D2" s="10" t="str">
        <x:v>Configuración</x:v>
      </x:c>
      <x:c r="E2" s="10" t="str">
        <x:v>Candidatos</x:v>
      </x:c>
      <x:c r="F2" s="10" t="str">
        <x:v>Candidatos</x:v>
      </x:c>
      <x:c r="G2" s="10" t="str">
        <x:v>Entrevistas</x:v>
      </x:c>
      <x:c r="H2" s="10" t="str">
        <x:v>Entrevistas</x:v>
      </x:c>
      <x:c r="I2" s="10" t="str">
        <x:v>Evaluaciones</x:v>
      </x:c>
      <x:c r="J2" s="10" t="str">
        <x:v>Evaluaciones</x:v>
      </x:c>
      <x:c r="K2" s="6" t="str">
        <x:v>Ofertas</x:v>
      </x:c>
      <x:c r="L2" s="6" t="str">
        <x:v>Ofertas</x:v>
      </x:c>
      <x:c r="M2" s="10" t="str">
        <x:v>Proceso</x:v>
      </x:c>
      <x:c r="N2" s="10" t="str">
        <x:v>Proceso</x:v>
      </x:c>
      <x:c r="O2" s="10" t="str">
        <x:v>Panel</x:v>
      </x:c>
      <x:c r="P2" s="10" t="str">
        <x:v>Panel</x:v>
      </x:c>
      <x:c r="Q2" s="10" t="str">
        <x:v>Panel</x:v>
      </x:c>
      <x:c r="R2" s="10" t="str">
        <x:v>Auditoría</x:v>
      </x:c>
      <x:c r="S2" s="10" t="str">
        <x:v>Auditoría</x:v>
      </x:c>
      <x:c r="T2" s="10" t="str">
        <x:v>Auditoría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CONTROL DE OFERTAS</x:v>
      </x:c>
      <x:c r="B4" s="11" t="str">
        <x:v>CONTROL DE OFERTAS</x:v>
      </x:c>
      <x:c r="C4" s="11" t="str">
        <x:v>CONTROL DE OFERTAS</x:v>
      </x:c>
      <x:c r="D4" s="11" t="str">
        <x:v>CONTROL DE OFERTAS</x:v>
      </x:c>
      <x:c r="E4" s="11" t="str">
        <x:v>CONTROL DE OFERTAS</x:v>
      </x:c>
      <x:c r="F4" s="11" t="str">
        <x:v>CONTROL DE OFERTAS</x:v>
      </x:c>
      <x:c r="G4" s="11" t="str">
        <x:v>CONTROL DE OFERTAS</x:v>
      </x:c>
      <x:c r="H4" s="11" t="str">
        <x:v>CONTROL DE OFERTAS</x:v>
      </x:c>
      <x:c r="I4" s="11" t="str">
        <x:v>CONTROL DE OFERTAS</x:v>
      </x:c>
      <x:c r="J4" s="11" t="str">
        <x:v>CONTROL DE OFERTAS</x:v>
      </x:c>
      <x:c r="K4" s="11" t="str">
        <x:v>CONTROL DE OFERTAS</x:v>
      </x:c>
      <x:c r="L4" s="11" t="str">
        <x:v>CONTROL DE OFERTAS</x:v>
      </x:c>
      <x:c r="M4" s="11" t="str">
        <x:v>CONTROL DE OFERTAS</x:v>
      </x:c>
      <x:c r="N4" s="11" t="str">
        <x:v>CONTROL DE OFERTAS</x:v>
      </x:c>
      <x:c r="O4" s="11" t="str">
        <x:v>CONTROL DE OFERTAS</x:v>
      </x:c>
      <x:c r="P4" s="11" t="str">
        <x:v>CONTROL DE OFERTAS</x:v>
      </x:c>
      <x:c r="Q4" s="11" t="str">
        <x:v>CONTROL DE OFERTAS</x:v>
      </x:c>
      <x:c r="R4" s="11" t="str">
        <x:v>CONTROL DE OFERTAS</x:v>
      </x:c>
      <x:c r="S4" s="11" t="str">
        <x:v>CONTROL DE OFERTAS</x:v>
      </x:c>
      <x:c r="T4" s="11" t="str">
        <x:v>CONTROL DE OFERTAS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Registro de Ofertas</x:v>
      </x:c>
      <x:c r="B6" s="16" t="str">
        <x:v>Registro de Ofertas</x:v>
      </x:c>
      <x:c r="C6" s="16" t="str">
        <x:v>Registro de Ofertas</x:v>
      </x:c>
      <x:c r="D6" s="16" t="str">
        <x:v>Registro de Ofertas</x:v>
      </x:c>
      <x:c r="E6" s="16" t="str">
        <x:v>Registro de Ofertas</x:v>
      </x:c>
      <x:c r="F6" s="16" t="str">
        <x:v>Registro de Ofertas</x:v>
      </x:c>
      <x:c r="G6" s="16" t="str">
        <x:v>Registro de Ofertas</x:v>
      </x:c>
      <x:c r="H6" s="16" t="str">
        <x:v>Registro de Ofertas</x:v>
      </x:c>
      <x:c r="I6" s="16" t="str">
        <x:v>Registro de Ofertas</x:v>
      </x:c>
      <x:c r="J6" s="16" t="str">
        <x:v>Registro de Ofertas</x:v>
      </x:c>
      <x:c r="K6" s="16" t="str">
        <x:v>Registro de Ofertas</x:v>
      </x:c>
      <x:c r="L6" s="16" t="str">
        <x:v>Registro de Ofertas</x:v>
      </x:c>
      <x:c r="M6" s="16" t="str">
        <x:v>Registro de Ofertas</x:v>
      </x:c>
      <x:c r="N6" s="16" t="str">
        <x:v>Registro de Ofertas</x:v>
      </x:c>
      <x:c r="O6" s="16" t="str">
        <x:v>Registro de Ofertas</x:v>
      </x:c>
      <x:c r="P6" s="16" t="str">
        <x:v>Registro de Ofertas</x:v>
      </x:c>
      <x:c r="Q6" s="16" t="str">
        <x:v>Registro de Ofertas</x:v>
      </x:c>
      <x:c r="R6" s="16" t="str">
        <x:v>Registro de Ofertas</x:v>
      </x:c>
      <x:c r="S6" s="16" t="str">
        <x:v>Registro de Ofertas</x:v>
      </x:c>
      <x:c r="T6" s="16" t="str">
        <x:v>Registro de Ofertas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Controle remuneración propuesta, aprobación, plazos y excepciones presupuestarias.</x:v>
      </x:c>
      <x:c r="B7" s="18" t="str">
        <x:v>Controle remuneración propuesta, aprobación, plazos y excepciones presupuestarias.</x:v>
      </x:c>
      <x:c r="C7" s="18" t="str">
        <x:v>Controle remuneración propuesta, aprobación, plazos y excepciones presupuestarias.</x:v>
      </x:c>
      <x:c r="D7" s="18" t="str">
        <x:v>Controle remuneración propuesta, aprobación, plazos y excepciones presupuestarias.</x:v>
      </x:c>
      <x:c r="E7" s="18" t="str">
        <x:v>Controle remuneración propuesta, aprobación, plazos y excepciones presupuestarias.</x:v>
      </x:c>
      <x:c r="F7" s="18" t="str">
        <x:v>Controle remuneración propuesta, aprobación, plazos y excepciones presupuestarias.</x:v>
      </x:c>
      <x:c r="G7" s="18" t="str">
        <x:v>Controle remuneración propuesta, aprobación, plazos y excepciones presupuestarias.</x:v>
      </x:c>
      <x:c r="H7" s="18" t="str">
        <x:v>Controle remuneración propuesta, aprobación, plazos y excepciones presupuestarias.</x:v>
      </x:c>
      <x:c r="I7" s="18" t="str">
        <x:v>Controle remuneración propuesta, aprobación, plazos y excepciones presupuestarias.</x:v>
      </x:c>
      <x:c r="J7" s="18" t="str">
        <x:v>Controle remuneración propuesta, aprobación, plazos y excepciones presupuestarias.</x:v>
      </x:c>
      <x:c r="K7" s="18" t="str">
        <x:v>Controle remuneración propuesta, aprobación, plazos y excepciones presupuestarias.</x:v>
      </x:c>
      <x:c r="L7" s="18" t="str">
        <x:v>Controle remuneración propuesta, aprobación, plazos y excepciones presupuestarias.</x:v>
      </x:c>
      <x:c r="M7" s="18" t="str">
        <x:v>Controle remuneración propuesta, aprobación, plazos y excepciones presupuestarias.</x:v>
      </x:c>
      <x:c r="N7" s="18" t="str">
        <x:v>Controle remuneración propuesta, aprobación, plazos y excepciones presupuestarias.</x:v>
      </x:c>
      <x:c r="O7" s="18" t="str">
        <x:v>Controle remuneración propuesta, aprobación, plazos y excepciones presupuestarias.</x:v>
      </x:c>
      <x:c r="P7" s="18" t="str">
        <x:v>Controle remuneración propuesta, aprobación, plazos y excepciones presupuestarias.</x:v>
      </x:c>
      <x:c r="Q7" s="18" t="str">
        <x:v>Controle remuneración propuesta, aprobación, plazos y excepciones presupuestarias.</x:v>
      </x:c>
      <x:c r="R7" s="18" t="str">
        <x:v>Controle remuneración propuesta, aprobación, plazos y excepciones presupuestarias.</x:v>
      </x:c>
      <x:c r="S7" s="18" t="str">
        <x:v>Controle remuneración propuesta, aprobación, plazos y excepciones presupuestarias.</x:v>
      </x:c>
      <x:c r="T7" s="18" t="str">
        <x:v>Controle remuneración propuesta, aprobación, plazos y excepciones presupuestarias.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ID oferta</x:v>
      </x:c>
      <x:c r="B10" s="50" t="str">
        <x:v>ID candidato</x:v>
      </x:c>
      <x:c r="C10" s="50" t="str">
        <x:v>Candidato</x:v>
      </x:c>
      <x:c r="D10" s="50" t="str">
        <x:v>Puesto</x:v>
      </x:c>
      <x:c r="E10" s="50" t="str">
        <x:v>Fecha oferta</x:v>
      </x:c>
      <x:c r="F10" s="50" t="str">
        <x:v>Salario propuesto</x:v>
      </x:c>
      <x:c r="G10" s="50" t="str">
        <x:v>Presupuesto mínimo</x:v>
      </x:c>
      <x:c r="H10" s="50" t="str">
        <x:v>Presupuesto máximo</x:v>
      </x:c>
      <x:c r="I10" s="50" t="str">
        <x:v>Variación al punto medio</x:v>
      </x:c>
      <x:c r="J10" s="50" t="str">
        <x:v>Estado</x:v>
      </x:c>
      <x:c r="K10" s="50" t="str">
        <x:v>Fecha decisión</x:v>
      </x:c>
      <x:c r="L10" s="50" t="str">
        <x:v>Vencimiento</x:v>
      </x:c>
      <x:c r="M10" s="51" t="str">
        <x:v>Control de oferta</x:v>
      </x:c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35" t="str">
        <x:v>O-001</x:v>
      </x:c>
      <x:c r="B11" s="35" t="str">
        <x:v>C-004</x:v>
      </x:c>
      <x:c r="C11" s="95" t="str">
        <x:f>IF(B11="","",IFERROR(INDEX('CANDIDATOS'!$B$11:$B$60,MATCH(B11,'CANDIDATOS'!$A$11:$A$60,0)),""))</x:f>
        <x:v>Amir Patel</x:v>
      </x:c>
      <x:c r="D11" s="95" t="str">
        <x:f>IF(B11="","",IFERROR(INDEX('CANDIDATOS'!$C$11:$C$60,MATCH(B11,'CANDIDATOS'!$A$11:$A$60,0)),""))</x:f>
        <x:v>Especialista de Marketing</x:v>
      </x:c>
      <x:c r="E11" s="37" t="d">
        <x:v>2026-10-27T00:00:00.000Z</x:v>
      </x:c>
      <x:c r="F11" s="38" t="n">
        <x:v>50000</x:v>
      </x:c>
      <x:c r="G11" s="97" t="n">
        <x:f>IF(D11="","",IFERROR(INDEX('CONFIGURACIÓN'!$N$11:$N$15,MATCH(D11,'CONFIGURACIÓN'!$J$11:$J$15,0)),""))</x:f>
        <x:v>43000</x:v>
      </x:c>
      <x:c r="H11" s="97" t="n">
        <x:f>IF(D11="","",IFERROR(INDEX('CONFIGURACIÓN'!$O$11:$O$15,MATCH(D11,'CONFIGURACIÓN'!$J$11:$J$15,0)),""))</x:f>
        <x:v>57000</x:v>
      </x:c>
      <x:c r="I11" s="97" t="n">
        <x:f>IF(OR(F11="",G11="",H11=""),"",F11-AVERAGE(G11:H11))</x:f>
        <x:v>0</x:v>
      </x:c>
      <x:c r="J11" s="35" t="str">
        <x:v>Pendiente de aprobación</x:v>
      </x:c>
      <x:c r="K11" s="37"/>
      <x:c r="L11" s="37" t="d">
        <x:v>2026-11-03T00:00:00.000Z</x:v>
      </x:c>
      <x:c r="M11" s="95" t="str">
        <x:f>IF(A11="","",IF(OR(B11="",C11="",D11="",E11="",F11="",J11="",L11=""),"ERROR",IF(AND(OR(J11="Pendiente de aprobación",J11="Enviada"),L11&lt;'CONFIGURACIÓN'!$D$11),"Vencida",IF(OR(F11&lt;G11,F11&gt;H11),"Revisar presupuesto","Listo"))))</x:f>
        <x:v>Listo</x:v>
      </x:c>
      <x:c r="N11" s="2"/>
      <x:c r="O11" s="2"/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 t="str">
        <x:f>'CANDIDATOS'!$A$11</x:f>
        <x:v>C-001</x:v>
      </x:c>
      <x:c r="AB11" s="1" t="str">
        <x:v>Borrador</x:v>
      </x:c>
      <x:c r="AC11" s="1"/>
      <x:c r="AD11" s="1"/>
    </x:row>
    <x:row r="12">
      <x:c r="A12" s="35" t="str">
        <x:v>O-002</x:v>
      </x:c>
      <x:c r="B12" s="35" t="str">
        <x:v>C-005</x:v>
      </x:c>
      <x:c r="C12" s="95" t="str">
        <x:f>IF(B12="","",IFERROR(INDEX('CANDIDATOS'!$B$11:$B$60,MATCH(B12,'CANDIDATOS'!$A$11:$A$60,0)),""))</x:f>
        <x:v>Elena García</x:v>
      </x:c>
      <x:c r="D12" s="95" t="str">
        <x:f>IF(B12="","",IFERROR(INDEX('CANDIDATOS'!$C$11:$C$60,MATCH(B12,'CANDIDATOS'!$A$11:$A$60,0)),""))</x:f>
        <x:v>Responsable de Éxito del Cliente</x:v>
      </x:c>
      <x:c r="E12" s="37" t="d">
        <x:v>2026-10-20T00:00:00.000Z</x:v>
      </x:c>
      <x:c r="F12" s="38" t="n">
        <x:v>59000</x:v>
      </x:c>
      <x:c r="G12" s="97" t="n">
        <x:f>IF(D12="","",IFERROR(INDEX('CONFIGURACIÓN'!$N$11:$N$15,MATCH(D12,'CONFIGURACIÓN'!$J$11:$J$15,0)),""))</x:f>
        <x:v>51000</x:v>
      </x:c>
      <x:c r="H12" s="97" t="n">
        <x:f>IF(D12="","",IFERROR(INDEX('CONFIGURACIÓN'!$O$11:$O$15,MATCH(D12,'CONFIGURACIÓN'!$J$11:$J$15,0)),""))</x:f>
        <x:v>64000</x:v>
      </x:c>
      <x:c r="I12" s="97" t="n">
        <x:f>IF(OR(F12="",G12="",H12=""),"",F12-AVERAGE(G12:H12))</x:f>
        <x:v>1500</x:v>
      </x:c>
      <x:c r="J12" s="35" t="str">
        <x:v>Aceptada</x:v>
      </x:c>
      <x:c r="K12" s="37" t="d">
        <x:v>2026-10-24T00:00:00.000Z</x:v>
      </x:c>
      <x:c r="L12" s="37" t="d">
        <x:v>2026-10-27T00:00:00.000Z</x:v>
      </x:c>
      <x:c r="M12" s="95" t="str">
        <x:f>IF(A12="","",IF(OR(B12="",C12="",D12="",E12="",F12="",J12="",L12=""),"ERROR",IF(AND(OR(J12="Pendiente de aprobación",J12="Enviada"),L12&lt;'CONFIGURACIÓN'!$D$11),"Vencida",IF(OR(F12&lt;G12,F12&gt;H12),"Revisar presupuesto","Listo"))))</x:f>
        <x:v>Listo</x:v>
      </x:c>
      <x:c r="N12" s="2"/>
      <x:c r="O12" s="2"/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 t="str">
        <x:f>'CANDIDATOS'!$A$12</x:f>
        <x:v>C-002</x:v>
      </x:c>
      <x:c r="AB12" s="1" t="str">
        <x:v>Pendiente de aprobación</x:v>
      </x:c>
      <x:c r="AC12" s="1"/>
      <x:c r="AD12" s="1"/>
    </x:row>
    <x:row r="13">
      <x:c r="A13" s="35"/>
      <x:c r="B13" s="35"/>
      <x:c r="C13" s="95" t="str">
        <x:f>IF(B13="","",IFERROR(INDEX('CANDIDATOS'!$B$11:$B$60,MATCH(B13,'CANDIDATOS'!$A$11:$A$60,0)),""))</x:f>
      </x:c>
      <x:c r="D13" s="95" t="str">
        <x:f>IF(B13="","",IFERROR(INDEX('CANDIDATOS'!$C$11:$C$60,MATCH(B13,'CANDIDATOS'!$A$11:$A$60,0)),""))</x:f>
      </x:c>
      <x:c r="E13" s="37"/>
      <x:c r="F13" s="38"/>
      <x:c r="G13" s="97" t="str">
        <x:f>IF(D13="","",IFERROR(INDEX('CONFIGURACIÓN'!$N$11:$N$15,MATCH(D13,'CONFIGURACIÓN'!$J$11:$J$15,0)),""))</x:f>
      </x:c>
      <x:c r="H13" s="97" t="str">
        <x:f>IF(D13="","",IFERROR(INDEX('CONFIGURACIÓN'!$O$11:$O$15,MATCH(D13,'CONFIGURACIÓN'!$J$11:$J$15,0)),""))</x:f>
      </x:c>
      <x:c r="I13" s="97" t="str">
        <x:f>IF(OR(F13="",G13="",H13=""),"",F13-AVERAGE(G13:H13))</x:f>
      </x:c>
      <x:c r="J13" s="35"/>
      <x:c r="K13" s="37"/>
      <x:c r="L13" s="37"/>
      <x:c r="M13" s="95" t="str">
        <x:f>IF(A13="","",IF(OR(B13="",C13="",D13="",E13="",F13="",J13="",L13=""),"ERROR",IF(AND(OR(J13="Pendiente de aprobación",J13="Enviada"),L13&lt;'CONFIGURACIÓN'!$D$11),"Vencida",IF(OR(F13&lt;G13,F13&gt;H13),"Revisar presupuesto","Listo"))))</x:f>
      </x:c>
      <x:c r="N13" s="2"/>
      <x:c r="O13" s="2"/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 t="str">
        <x:f>'CANDIDATOS'!$A$13</x:f>
        <x:v>C-003</x:v>
      </x:c>
      <x:c r="AB13" s="1" t="str">
        <x:v>Enviada</x:v>
      </x:c>
      <x:c r="AC13" s="1"/>
      <x:c r="AD13" s="1"/>
    </x:row>
    <x:row r="14">
      <x:c r="A14" s="35"/>
      <x:c r="B14" s="35"/>
      <x:c r="C14" s="95" t="str">
        <x:f>IF(B14="","",IFERROR(INDEX('CANDIDATOS'!$B$11:$B$60,MATCH(B14,'CANDIDATOS'!$A$11:$A$60,0)),""))</x:f>
      </x:c>
      <x:c r="D14" s="95" t="str">
        <x:f>IF(B14="","",IFERROR(INDEX('CANDIDATOS'!$C$11:$C$60,MATCH(B14,'CANDIDATOS'!$A$11:$A$60,0)),""))</x:f>
      </x:c>
      <x:c r="E14" s="37"/>
      <x:c r="F14" s="38"/>
      <x:c r="G14" s="97" t="str">
        <x:f>IF(D14="","",IFERROR(INDEX('CONFIGURACIÓN'!$N$11:$N$15,MATCH(D14,'CONFIGURACIÓN'!$J$11:$J$15,0)),""))</x:f>
      </x:c>
      <x:c r="H14" s="97" t="str">
        <x:f>IF(D14="","",IFERROR(INDEX('CONFIGURACIÓN'!$O$11:$O$15,MATCH(D14,'CONFIGURACIÓN'!$J$11:$J$15,0)),""))</x:f>
      </x:c>
      <x:c r="I14" s="97" t="str">
        <x:f>IF(OR(F14="",G14="",H14=""),"",F14-AVERAGE(G14:H14))</x:f>
      </x:c>
      <x:c r="J14" s="35"/>
      <x:c r="K14" s="37"/>
      <x:c r="L14" s="37"/>
      <x:c r="M14" s="95" t="str">
        <x:f>IF(A14="","",IF(OR(B14="",C14="",D14="",E14="",F14="",J14="",L14=""),"ERROR",IF(AND(OR(J14="Pendiente de aprobación",J14="Enviada"),L14&lt;'CONFIGURACIÓN'!$D$11),"Vencida",IF(OR(F14&lt;G14,F14&gt;H14),"Revisar presupuesto","Listo"))))</x:f>
      </x:c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 t="str">
        <x:f>'CANDIDATOS'!$A$14</x:f>
        <x:v>C-004</x:v>
      </x:c>
      <x:c r="AB14" s="1" t="str">
        <x:v>Aceptada</x:v>
      </x:c>
      <x:c r="AC14" s="1"/>
      <x:c r="AD14" s="1"/>
    </x:row>
    <x:row r="15">
      <x:c r="A15" s="35"/>
      <x:c r="B15" s="35"/>
      <x:c r="C15" s="95" t="str">
        <x:f>IF(B15="","",IFERROR(INDEX('CANDIDATOS'!$B$11:$B$60,MATCH(B15,'CANDIDATOS'!$A$11:$A$60,0)),""))</x:f>
      </x:c>
      <x:c r="D15" s="95" t="str">
        <x:f>IF(B15="","",IFERROR(INDEX('CANDIDATOS'!$C$11:$C$60,MATCH(B15,'CANDIDATOS'!$A$11:$A$60,0)),""))</x:f>
      </x:c>
      <x:c r="E15" s="37"/>
      <x:c r="F15" s="38"/>
      <x:c r="G15" s="97" t="str">
        <x:f>IF(D15="","",IFERROR(INDEX('CONFIGURACIÓN'!$N$11:$N$15,MATCH(D15,'CONFIGURACIÓN'!$J$11:$J$15,0)),""))</x:f>
      </x:c>
      <x:c r="H15" s="97" t="str">
        <x:f>IF(D15="","",IFERROR(INDEX('CONFIGURACIÓN'!$O$11:$O$15,MATCH(D15,'CONFIGURACIÓN'!$J$11:$J$15,0)),""))</x:f>
      </x:c>
      <x:c r="I15" s="97" t="str">
        <x:f>IF(OR(F15="",G15="",H15=""),"",F15-AVERAGE(G15:H15))</x:f>
      </x:c>
      <x:c r="J15" s="35"/>
      <x:c r="K15" s="37"/>
      <x:c r="L15" s="37"/>
      <x:c r="M15" s="95" t="str">
        <x:f>IF(A15="","",IF(OR(B15="",C15="",D15="",E15="",F15="",J15="",L15=""),"ERROR",IF(AND(OR(J15="Pendiente de aprobación",J15="Enviada"),L15&lt;'CONFIGURACIÓN'!$D$11),"Vencida",IF(OR(F15&lt;G15,F15&gt;H15),"Revisar presupuesto","Listo"))))</x:f>
      </x:c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 t="str">
        <x:f>'CANDIDATOS'!$A$15</x:f>
        <x:v>C-005</x:v>
      </x:c>
      <x:c r="AB15" s="1" t="str">
        <x:v>Rechazada</x:v>
      </x:c>
      <x:c r="AC15" s="1"/>
      <x:c r="AD15" s="1"/>
    </x:row>
    <x:row r="16">
      <x:c r="A16" s="35"/>
      <x:c r="B16" s="35"/>
      <x:c r="C16" s="95" t="str">
        <x:f>IF(B16="","",IFERROR(INDEX('CANDIDATOS'!$B$11:$B$60,MATCH(B16,'CANDIDATOS'!$A$11:$A$60,0)),""))</x:f>
      </x:c>
      <x:c r="D16" s="95" t="str">
        <x:f>IF(B16="","",IFERROR(INDEX('CANDIDATOS'!$C$11:$C$60,MATCH(B16,'CANDIDATOS'!$A$11:$A$60,0)),""))</x:f>
      </x:c>
      <x:c r="E16" s="37"/>
      <x:c r="F16" s="38"/>
      <x:c r="G16" s="97" t="str">
        <x:f>IF(D16="","",IFERROR(INDEX('CONFIGURACIÓN'!$N$11:$N$15,MATCH(D16,'CONFIGURACIÓN'!$J$11:$J$15,0)),""))</x:f>
      </x:c>
      <x:c r="H16" s="97" t="str">
        <x:f>IF(D16="","",IFERROR(INDEX('CONFIGURACIÓN'!$O$11:$O$15,MATCH(D16,'CONFIGURACIÓN'!$J$11:$J$15,0)),""))</x:f>
      </x:c>
      <x:c r="I16" s="97" t="str">
        <x:f>IF(OR(F16="",G16="",H16=""),"",F16-AVERAGE(G16:H16))</x:f>
      </x:c>
      <x:c r="J16" s="35"/>
      <x:c r="K16" s="37"/>
      <x:c r="L16" s="37"/>
      <x:c r="M16" s="95" t="str">
        <x:f>IF(A16="","",IF(OR(B16="",C16="",D16="",E16="",F16="",J16="",L16=""),"ERROR",IF(AND(OR(J16="Pendiente de aprobación",J16="Enviada"),L16&lt;'CONFIGURACIÓN'!$D$11),"Vencida",IF(OR(F16&lt;G16,F16&gt;H16),"Revisar presupuesto","Listo"))))</x:f>
      </x:c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 t="str">
        <x:f>'CANDIDATOS'!$A$16</x:f>
        <x:v>C-006</x:v>
      </x:c>
      <x:c r="AB16" s="1" t="str">
        <x:v>Retirada</x:v>
      </x:c>
      <x:c r="AC16" s="1"/>
      <x:c r="AD16" s="1"/>
    </x:row>
    <x:row r="17">
      <x:c r="A17" s="35"/>
      <x:c r="B17" s="35"/>
      <x:c r="C17" s="95" t="str">
        <x:f>IF(B17="","",IFERROR(INDEX('CANDIDATOS'!$B$11:$B$60,MATCH(B17,'CANDIDATOS'!$A$11:$A$60,0)),""))</x:f>
      </x:c>
      <x:c r="D17" s="95" t="str">
        <x:f>IF(B17="","",IFERROR(INDEX('CANDIDATOS'!$C$11:$C$60,MATCH(B17,'CANDIDATOS'!$A$11:$A$60,0)),""))</x:f>
      </x:c>
      <x:c r="E17" s="37"/>
      <x:c r="F17" s="38"/>
      <x:c r="G17" s="97" t="str">
        <x:f>IF(D17="","",IFERROR(INDEX('CONFIGURACIÓN'!$N$11:$N$15,MATCH(D17,'CONFIGURACIÓN'!$J$11:$J$15,0)),""))</x:f>
      </x:c>
      <x:c r="H17" s="97" t="str">
        <x:f>IF(D17="","",IFERROR(INDEX('CONFIGURACIÓN'!$O$11:$O$15,MATCH(D17,'CONFIGURACIÓN'!$J$11:$J$15,0)),""))</x:f>
      </x:c>
      <x:c r="I17" s="97" t="str">
        <x:f>IF(OR(F17="",G17="",H17=""),"",F17-AVERAGE(G17:H17))</x:f>
      </x:c>
      <x:c r="J17" s="35"/>
      <x:c r="K17" s="37"/>
      <x:c r="L17" s="37"/>
      <x:c r="M17" s="95" t="str">
        <x:f>IF(A17="","",IF(OR(B17="",C17="",D17="",E17="",F17="",J17="",L17=""),"ERROR",IF(AND(OR(J17="Pendiente de aprobación",J17="Enviada"),L17&lt;'CONFIGURACIÓN'!$D$11),"Vencida",IF(OR(F17&lt;G17,F17&gt;H17),"Revisar presupuesto","Listo"))))</x:f>
      </x:c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 t="str">
        <x:f>'CANDIDATOS'!$A$17</x:f>
        <x:v>C-007</x:v>
      </x:c>
      <x:c r="AB17" s="1"/>
      <x:c r="AC17" s="1"/>
      <x:c r="AD17" s="1"/>
    </x:row>
    <x:row r="18">
      <x:c r="A18" s="35"/>
      <x:c r="B18" s="35"/>
      <x:c r="C18" s="95" t="str">
        <x:f>IF(B18="","",IFERROR(INDEX('CANDIDATOS'!$B$11:$B$60,MATCH(B18,'CANDIDATOS'!$A$11:$A$60,0)),""))</x:f>
      </x:c>
      <x:c r="D18" s="95" t="str">
        <x:f>IF(B18="","",IFERROR(INDEX('CANDIDATOS'!$C$11:$C$60,MATCH(B18,'CANDIDATOS'!$A$11:$A$60,0)),""))</x:f>
      </x:c>
      <x:c r="E18" s="37"/>
      <x:c r="F18" s="38"/>
      <x:c r="G18" s="97" t="str">
        <x:f>IF(D18="","",IFERROR(INDEX('CONFIGURACIÓN'!$N$11:$N$15,MATCH(D18,'CONFIGURACIÓN'!$J$11:$J$15,0)),""))</x:f>
      </x:c>
      <x:c r="H18" s="97" t="str">
        <x:f>IF(D18="","",IFERROR(INDEX('CONFIGURACIÓN'!$O$11:$O$15,MATCH(D18,'CONFIGURACIÓN'!$J$11:$J$15,0)),""))</x:f>
      </x:c>
      <x:c r="I18" s="97" t="str">
        <x:f>IF(OR(F18="",G18="",H18=""),"",F18-AVERAGE(G18:H18))</x:f>
      </x:c>
      <x:c r="J18" s="35"/>
      <x:c r="K18" s="37"/>
      <x:c r="L18" s="37"/>
      <x:c r="M18" s="95" t="str">
        <x:f>IF(A18="","",IF(OR(B18="",C18="",D18="",E18="",F18="",J18="",L18=""),"ERROR",IF(AND(OR(J18="Pendiente de aprobación",J18="Enviada"),L18&lt;'CONFIGURACIÓN'!$D$11),"Vencida",IF(OR(F18&lt;G18,F18&gt;H18),"Revisar presupuesto","Listo"))))</x:f>
      </x:c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 t="str">
        <x:f>'CANDIDATOS'!$A$18</x:f>
        <x:v>C-008</x:v>
      </x:c>
      <x:c r="AB18" s="1"/>
      <x:c r="AC18" s="1"/>
      <x:c r="AD18" s="1"/>
    </x:row>
    <x:row r="19">
      <x:c r="A19" s="35"/>
      <x:c r="B19" s="35"/>
      <x:c r="C19" s="95" t="str">
        <x:f>IF(B19="","",IFERROR(INDEX('CANDIDATOS'!$B$11:$B$60,MATCH(B19,'CANDIDATOS'!$A$11:$A$60,0)),""))</x:f>
      </x:c>
      <x:c r="D19" s="95" t="str">
        <x:f>IF(B19="","",IFERROR(INDEX('CANDIDATOS'!$C$11:$C$60,MATCH(B19,'CANDIDATOS'!$A$11:$A$60,0)),""))</x:f>
      </x:c>
      <x:c r="E19" s="37"/>
      <x:c r="F19" s="38"/>
      <x:c r="G19" s="97" t="str">
        <x:f>IF(D19="","",IFERROR(INDEX('CONFIGURACIÓN'!$N$11:$N$15,MATCH(D19,'CONFIGURACIÓN'!$J$11:$J$15,0)),""))</x:f>
      </x:c>
      <x:c r="H19" s="97" t="str">
        <x:f>IF(D19="","",IFERROR(INDEX('CONFIGURACIÓN'!$O$11:$O$15,MATCH(D19,'CONFIGURACIÓN'!$J$11:$J$15,0)),""))</x:f>
      </x:c>
      <x:c r="I19" s="97" t="str">
        <x:f>IF(OR(F19="",G19="",H19=""),"",F19-AVERAGE(G19:H19))</x:f>
      </x:c>
      <x:c r="J19" s="35"/>
      <x:c r="K19" s="37"/>
      <x:c r="L19" s="37"/>
      <x:c r="M19" s="95" t="str">
        <x:f>IF(A19="","",IF(OR(B19="",C19="",D19="",E19="",F19="",J19="",L19=""),"ERROR",IF(AND(OR(J19="Pendiente de aprobación",J19="Enviada"),L19&lt;'CONFIGURACIÓN'!$D$11),"Vencida",IF(OR(F19&lt;G19,F19&gt;H19),"Revisar presupuesto","Listo"))))</x:f>
      </x:c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 t="str">
        <x:f>'CANDIDATOS'!$A$19</x:f>
        <x:v>C-009</x:v>
      </x:c>
      <x:c r="AB19" s="1"/>
      <x:c r="AC19" s="1"/>
      <x:c r="AD19" s="1"/>
    </x:row>
    <x:row r="20">
      <x:c r="A20" s="35"/>
      <x:c r="B20" s="35"/>
      <x:c r="C20" s="95" t="str">
        <x:f>IF(B20="","",IFERROR(INDEX('CANDIDATOS'!$B$11:$B$60,MATCH(B20,'CANDIDATOS'!$A$11:$A$60,0)),""))</x:f>
      </x:c>
      <x:c r="D20" s="95" t="str">
        <x:f>IF(B20="","",IFERROR(INDEX('CANDIDATOS'!$C$11:$C$60,MATCH(B20,'CANDIDATOS'!$A$11:$A$60,0)),""))</x:f>
      </x:c>
      <x:c r="E20" s="37"/>
      <x:c r="F20" s="38"/>
      <x:c r="G20" s="97" t="str">
        <x:f>IF(D20="","",IFERROR(INDEX('CONFIGURACIÓN'!$N$11:$N$15,MATCH(D20,'CONFIGURACIÓN'!$J$11:$J$15,0)),""))</x:f>
      </x:c>
      <x:c r="H20" s="97" t="str">
        <x:f>IF(D20="","",IFERROR(INDEX('CONFIGURACIÓN'!$O$11:$O$15,MATCH(D20,'CONFIGURACIÓN'!$J$11:$J$15,0)),""))</x:f>
      </x:c>
      <x:c r="I20" s="97" t="str">
        <x:f>IF(OR(F20="",G20="",H20=""),"",F20-AVERAGE(G20:H20))</x:f>
      </x:c>
      <x:c r="J20" s="35"/>
      <x:c r="K20" s="37"/>
      <x:c r="L20" s="37"/>
      <x:c r="M20" s="95" t="str">
        <x:f>IF(A20="","",IF(OR(B20="",C20="",D20="",E20="",F20="",J20="",L20=""),"ERROR",IF(AND(OR(J20="Pendiente de aprobación",J20="Enviada"),L20&lt;'CONFIGURACIÓN'!$D$11),"Vencida",IF(OR(F20&lt;G20,F20&gt;H20),"Revisar presupuesto","Listo"))))</x:f>
      </x:c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 t="str">
        <x:f>'CANDIDATOS'!$A$20</x:f>
        <x:v>C-010</x:v>
      </x:c>
      <x:c r="AB20" s="1"/>
      <x:c r="AC20" s="1"/>
      <x:c r="AD20" s="1"/>
    </x:row>
    <x:row r="21">
      <x:c r="A21" s="35"/>
      <x:c r="B21" s="35"/>
      <x:c r="C21" s="95" t="str">
        <x:f>IF(B21="","",IFERROR(INDEX('CANDIDATOS'!$B$11:$B$60,MATCH(B21,'CANDIDATOS'!$A$11:$A$60,0)),""))</x:f>
      </x:c>
      <x:c r="D21" s="95" t="str">
        <x:f>IF(B21="","",IFERROR(INDEX('CANDIDATOS'!$C$11:$C$60,MATCH(B21,'CANDIDATOS'!$A$11:$A$60,0)),""))</x:f>
      </x:c>
      <x:c r="E21" s="37"/>
      <x:c r="F21" s="38"/>
      <x:c r="G21" s="97" t="str">
        <x:f>IF(D21="","",IFERROR(INDEX('CONFIGURACIÓN'!$N$11:$N$15,MATCH(D21,'CONFIGURACIÓN'!$J$11:$J$15,0)),""))</x:f>
      </x:c>
      <x:c r="H21" s="97" t="str">
        <x:f>IF(D21="","",IFERROR(INDEX('CONFIGURACIÓN'!$O$11:$O$15,MATCH(D21,'CONFIGURACIÓN'!$J$11:$J$15,0)),""))</x:f>
      </x:c>
      <x:c r="I21" s="97" t="str">
        <x:f>IF(OR(F21="",G21="",H21=""),"",F21-AVERAGE(G21:H21))</x:f>
      </x:c>
      <x:c r="J21" s="35"/>
      <x:c r="K21" s="37"/>
      <x:c r="L21" s="37"/>
      <x:c r="M21" s="95" t="str">
        <x:f>IF(A21="","",IF(OR(B21="",C21="",D21="",E21="",F21="",J21="",L21=""),"ERROR",IF(AND(OR(J21="Pendiente de aprobación",J21="Enviada"),L21&lt;'CONFIGURACIÓN'!$D$11),"Vencida",IF(OR(F21&lt;G21,F21&gt;H21),"Revisar presupuesto","Listo"))))</x:f>
      </x:c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 t="n">
        <x:f>'CANDIDATOS'!$A$21</x:f>
        <x:v>0</x:v>
      </x:c>
      <x:c r="AB21" s="1"/>
      <x:c r="AC21" s="1"/>
      <x:c r="AD21" s="1"/>
    </x:row>
    <x:row r="22">
      <x:c r="A22" s="35"/>
      <x:c r="B22" s="35"/>
      <x:c r="C22" s="95" t="str">
        <x:f>IF(B22="","",IFERROR(INDEX('CANDIDATOS'!$B$11:$B$60,MATCH(B22,'CANDIDATOS'!$A$11:$A$60,0)),""))</x:f>
      </x:c>
      <x:c r="D22" s="95" t="str">
        <x:f>IF(B22="","",IFERROR(INDEX('CANDIDATOS'!$C$11:$C$60,MATCH(B22,'CANDIDATOS'!$A$11:$A$60,0)),""))</x:f>
      </x:c>
      <x:c r="E22" s="37"/>
      <x:c r="F22" s="38"/>
      <x:c r="G22" s="97" t="str">
        <x:f>IF(D22="","",IFERROR(INDEX('CONFIGURACIÓN'!$N$11:$N$15,MATCH(D22,'CONFIGURACIÓN'!$J$11:$J$15,0)),""))</x:f>
      </x:c>
      <x:c r="H22" s="97" t="str">
        <x:f>IF(D22="","",IFERROR(INDEX('CONFIGURACIÓN'!$O$11:$O$15,MATCH(D22,'CONFIGURACIÓN'!$J$11:$J$15,0)),""))</x:f>
      </x:c>
      <x:c r="I22" s="97" t="str">
        <x:f>IF(OR(F22="",G22="",H22=""),"",F22-AVERAGE(G22:H22))</x:f>
      </x:c>
      <x:c r="J22" s="35"/>
      <x:c r="K22" s="37"/>
      <x:c r="L22" s="37"/>
      <x:c r="M22" s="95" t="str">
        <x:f>IF(A22="","",IF(OR(B22="",C22="",D22="",E22="",F22="",J22="",L22=""),"ERROR",IF(AND(OR(J22="Pendiente de aprobación",J22="Enviada"),L22&lt;'CONFIGURACIÓN'!$D$11),"Vencida",IF(OR(F22&lt;G22,F22&gt;H22),"Revisar presupuesto","Listo"))))</x:f>
      </x:c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 t="n">
        <x:f>'CANDIDATOS'!$A$22</x:f>
        <x:v>0</x:v>
      </x:c>
      <x:c r="AB22" s="1"/>
      <x:c r="AC22" s="1"/>
      <x:c r="AD22" s="1"/>
    </x:row>
    <x:row r="23">
      <x:c r="A23" s="35"/>
      <x:c r="B23" s="35"/>
      <x:c r="C23" s="95" t="str">
        <x:f>IF(B23="","",IFERROR(INDEX('CANDIDATOS'!$B$11:$B$60,MATCH(B23,'CANDIDATOS'!$A$11:$A$60,0)),""))</x:f>
      </x:c>
      <x:c r="D23" s="95" t="str">
        <x:f>IF(B23="","",IFERROR(INDEX('CANDIDATOS'!$C$11:$C$60,MATCH(B23,'CANDIDATOS'!$A$11:$A$60,0)),""))</x:f>
      </x:c>
      <x:c r="E23" s="37"/>
      <x:c r="F23" s="38"/>
      <x:c r="G23" s="97" t="str">
        <x:f>IF(D23="","",IFERROR(INDEX('CONFIGURACIÓN'!$N$11:$N$15,MATCH(D23,'CONFIGURACIÓN'!$J$11:$J$15,0)),""))</x:f>
      </x:c>
      <x:c r="H23" s="97" t="str">
        <x:f>IF(D23="","",IFERROR(INDEX('CONFIGURACIÓN'!$O$11:$O$15,MATCH(D23,'CONFIGURACIÓN'!$J$11:$J$15,0)),""))</x:f>
      </x:c>
      <x:c r="I23" s="97" t="str">
        <x:f>IF(OR(F23="",G23="",H23=""),"",F23-AVERAGE(G23:H23))</x:f>
      </x:c>
      <x:c r="J23" s="35"/>
      <x:c r="K23" s="37"/>
      <x:c r="L23" s="37"/>
      <x:c r="M23" s="95" t="str">
        <x:f>IF(A23="","",IF(OR(B23="",C23="",D23="",E23="",F23="",J23="",L23=""),"ERROR",IF(AND(OR(J23="Pendiente de aprobación",J23="Enviada"),L23&lt;'CONFIGURACIÓN'!$D$11),"Vencida",IF(OR(F23&lt;G23,F23&gt;H23),"Revisar presupuesto","Listo"))))</x:f>
      </x:c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 t="n">
        <x:f>'CANDIDATOS'!$A$23</x:f>
        <x:v>0</x:v>
      </x:c>
      <x:c r="AB23" s="1"/>
      <x:c r="AC23" s="1"/>
      <x:c r="AD23" s="1"/>
    </x:row>
    <x:row r="24">
      <x:c r="A24" s="35"/>
      <x:c r="B24" s="35"/>
      <x:c r="C24" s="95" t="str">
        <x:f>IF(B24="","",IFERROR(INDEX('CANDIDATOS'!$B$11:$B$60,MATCH(B24,'CANDIDATOS'!$A$11:$A$60,0)),""))</x:f>
      </x:c>
      <x:c r="D24" s="95" t="str">
        <x:f>IF(B24="","",IFERROR(INDEX('CANDIDATOS'!$C$11:$C$60,MATCH(B24,'CANDIDATOS'!$A$11:$A$60,0)),""))</x:f>
      </x:c>
      <x:c r="E24" s="37"/>
      <x:c r="F24" s="38"/>
      <x:c r="G24" s="97" t="str">
        <x:f>IF(D24="","",IFERROR(INDEX('CONFIGURACIÓN'!$N$11:$N$15,MATCH(D24,'CONFIGURACIÓN'!$J$11:$J$15,0)),""))</x:f>
      </x:c>
      <x:c r="H24" s="97" t="str">
        <x:f>IF(D24="","",IFERROR(INDEX('CONFIGURACIÓN'!$O$11:$O$15,MATCH(D24,'CONFIGURACIÓN'!$J$11:$J$15,0)),""))</x:f>
      </x:c>
      <x:c r="I24" s="97" t="str">
        <x:f>IF(OR(F24="",G24="",H24=""),"",F24-AVERAGE(G24:H24))</x:f>
      </x:c>
      <x:c r="J24" s="35"/>
      <x:c r="K24" s="37"/>
      <x:c r="L24" s="37"/>
      <x:c r="M24" s="95" t="str">
        <x:f>IF(A24="","",IF(OR(B24="",C24="",D24="",E24="",F24="",J24="",L24=""),"ERROR",IF(AND(OR(J24="Pendiente de aprobación",J24="Enviada"),L24&lt;'CONFIGURACIÓN'!$D$11),"Vencida",IF(OR(F24&lt;G24,F24&gt;H24),"Revisar presupuesto","Listo"))))</x:f>
      </x:c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 t="n">
        <x:f>'CANDIDATOS'!$A$24</x:f>
        <x:v>0</x:v>
      </x:c>
      <x:c r="AB24" s="1"/>
      <x:c r="AC24" s="1"/>
      <x:c r="AD24" s="1"/>
    </x:row>
    <x:row r="25">
      <x:c r="A25" s="35"/>
      <x:c r="B25" s="35"/>
      <x:c r="C25" s="95" t="str">
        <x:f>IF(B25="","",IFERROR(INDEX('CANDIDATOS'!$B$11:$B$60,MATCH(B25,'CANDIDATOS'!$A$11:$A$60,0)),""))</x:f>
      </x:c>
      <x:c r="D25" s="95" t="str">
        <x:f>IF(B25="","",IFERROR(INDEX('CANDIDATOS'!$C$11:$C$60,MATCH(B25,'CANDIDATOS'!$A$11:$A$60,0)),""))</x:f>
      </x:c>
      <x:c r="E25" s="37"/>
      <x:c r="F25" s="38"/>
      <x:c r="G25" s="97" t="str">
        <x:f>IF(D25="","",IFERROR(INDEX('CONFIGURACIÓN'!$N$11:$N$15,MATCH(D25,'CONFIGURACIÓN'!$J$11:$J$15,0)),""))</x:f>
      </x:c>
      <x:c r="H25" s="97" t="str">
        <x:f>IF(D25="","",IFERROR(INDEX('CONFIGURACIÓN'!$O$11:$O$15,MATCH(D25,'CONFIGURACIÓN'!$J$11:$J$15,0)),""))</x:f>
      </x:c>
      <x:c r="I25" s="97" t="str">
        <x:f>IF(OR(F25="",G25="",H25=""),"",F25-AVERAGE(G25:H25))</x:f>
      </x:c>
      <x:c r="J25" s="35"/>
      <x:c r="K25" s="37"/>
      <x:c r="L25" s="37"/>
      <x:c r="M25" s="95" t="str">
        <x:f>IF(A25="","",IF(OR(B25="",C25="",D25="",E25="",F25="",J25="",L25=""),"ERROR",IF(AND(OR(J25="Pendiente de aprobación",J25="Enviada"),L25&lt;'CONFIGURACIÓN'!$D$11),"Vencida",IF(OR(F25&lt;G25,F25&gt;H25),"Revisar presupuesto","Listo"))))</x:f>
      </x:c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 t="n">
        <x:f>'CANDIDATOS'!$A$25</x:f>
        <x:v>0</x:v>
      </x:c>
      <x:c r="AB25" s="1"/>
      <x:c r="AC25" s="1"/>
      <x:c r="AD25" s="1"/>
    </x:row>
    <x:row r="26">
      <x:c r="A26" s="35"/>
      <x:c r="B26" s="35"/>
      <x:c r="C26" s="95" t="str">
        <x:f>IF(B26="","",IFERROR(INDEX('CANDIDATOS'!$B$11:$B$60,MATCH(B26,'CANDIDATOS'!$A$11:$A$60,0)),""))</x:f>
      </x:c>
      <x:c r="D26" s="95" t="str">
        <x:f>IF(B26="","",IFERROR(INDEX('CANDIDATOS'!$C$11:$C$60,MATCH(B26,'CANDIDATOS'!$A$11:$A$60,0)),""))</x:f>
      </x:c>
      <x:c r="E26" s="37"/>
      <x:c r="F26" s="38"/>
      <x:c r="G26" s="97" t="str">
        <x:f>IF(D26="","",IFERROR(INDEX('CONFIGURACIÓN'!$N$11:$N$15,MATCH(D26,'CONFIGURACIÓN'!$J$11:$J$15,0)),""))</x:f>
      </x:c>
      <x:c r="H26" s="97" t="str">
        <x:f>IF(D26="","",IFERROR(INDEX('CONFIGURACIÓN'!$O$11:$O$15,MATCH(D26,'CONFIGURACIÓN'!$J$11:$J$15,0)),""))</x:f>
      </x:c>
      <x:c r="I26" s="97" t="str">
        <x:f>IF(OR(F26="",G26="",H26=""),"",F26-AVERAGE(G26:H26))</x:f>
      </x:c>
      <x:c r="J26" s="35"/>
      <x:c r="K26" s="37"/>
      <x:c r="L26" s="37"/>
      <x:c r="M26" s="95" t="str">
        <x:f>IF(A26="","",IF(OR(B26="",C26="",D26="",E26="",F26="",J26="",L26=""),"ERROR",IF(AND(OR(J26="Pendiente de aprobación",J26="Enviada"),L26&lt;'CONFIGURACIÓN'!$D$11),"Vencida",IF(OR(F26&lt;G26,F26&gt;H26),"Revisar presupuesto","Listo"))))</x:f>
      </x:c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 t="n">
        <x:f>'CANDIDATOS'!$A$26</x:f>
        <x:v>0</x:v>
      </x:c>
      <x:c r="AB26" s="1"/>
      <x:c r="AC26" s="1"/>
      <x:c r="AD26" s="1"/>
    </x:row>
    <x:row r="27">
      <x:c r="A27" s="35"/>
      <x:c r="B27" s="35"/>
      <x:c r="C27" s="95" t="str">
        <x:f>IF(B27="","",IFERROR(INDEX('CANDIDATOS'!$B$11:$B$60,MATCH(B27,'CANDIDATOS'!$A$11:$A$60,0)),""))</x:f>
      </x:c>
      <x:c r="D27" s="95" t="str">
        <x:f>IF(B27="","",IFERROR(INDEX('CANDIDATOS'!$C$11:$C$60,MATCH(B27,'CANDIDATOS'!$A$11:$A$60,0)),""))</x:f>
      </x:c>
      <x:c r="E27" s="37"/>
      <x:c r="F27" s="38"/>
      <x:c r="G27" s="97" t="str">
        <x:f>IF(D27="","",IFERROR(INDEX('CONFIGURACIÓN'!$N$11:$N$15,MATCH(D27,'CONFIGURACIÓN'!$J$11:$J$15,0)),""))</x:f>
      </x:c>
      <x:c r="H27" s="97" t="str">
        <x:f>IF(D27="","",IFERROR(INDEX('CONFIGURACIÓN'!$O$11:$O$15,MATCH(D27,'CONFIGURACIÓN'!$J$11:$J$15,0)),""))</x:f>
      </x:c>
      <x:c r="I27" s="97" t="str">
        <x:f>IF(OR(F27="",G27="",H27=""),"",F27-AVERAGE(G27:H27))</x:f>
      </x:c>
      <x:c r="J27" s="35"/>
      <x:c r="K27" s="37"/>
      <x:c r="L27" s="37"/>
      <x:c r="M27" s="95" t="str">
        <x:f>IF(A27="","",IF(OR(B27="",C27="",D27="",E27="",F27="",J27="",L27=""),"ERROR",IF(AND(OR(J27="Pendiente de aprobación",J27="Enviada"),L27&lt;'CONFIGURACIÓN'!$D$11),"Vencida",IF(OR(F27&lt;G27,F27&gt;H27),"Revisar presupuesto","Listo"))))</x:f>
      </x:c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 t="n">
        <x:f>'CANDIDATOS'!$A$27</x:f>
        <x:v>0</x:v>
      </x:c>
      <x:c r="AB27" s="1"/>
      <x:c r="AC27" s="1"/>
      <x:c r="AD27" s="1"/>
    </x:row>
    <x:row r="28">
      <x:c r="A28" s="35"/>
      <x:c r="B28" s="35"/>
      <x:c r="C28" s="95" t="str">
        <x:f>IF(B28="","",IFERROR(INDEX('CANDIDATOS'!$B$11:$B$60,MATCH(B28,'CANDIDATOS'!$A$11:$A$60,0)),""))</x:f>
      </x:c>
      <x:c r="D28" s="95" t="str">
        <x:f>IF(B28="","",IFERROR(INDEX('CANDIDATOS'!$C$11:$C$60,MATCH(B28,'CANDIDATOS'!$A$11:$A$60,0)),""))</x:f>
      </x:c>
      <x:c r="E28" s="37"/>
      <x:c r="F28" s="38"/>
      <x:c r="G28" s="97" t="str">
        <x:f>IF(D28="","",IFERROR(INDEX('CONFIGURACIÓN'!$N$11:$N$15,MATCH(D28,'CONFIGURACIÓN'!$J$11:$J$15,0)),""))</x:f>
      </x:c>
      <x:c r="H28" s="97" t="str">
        <x:f>IF(D28="","",IFERROR(INDEX('CONFIGURACIÓN'!$O$11:$O$15,MATCH(D28,'CONFIGURACIÓN'!$J$11:$J$15,0)),""))</x:f>
      </x:c>
      <x:c r="I28" s="97" t="str">
        <x:f>IF(OR(F28="",G28="",H28=""),"",F28-AVERAGE(G28:H28))</x:f>
      </x:c>
      <x:c r="J28" s="35"/>
      <x:c r="K28" s="37"/>
      <x:c r="L28" s="37"/>
      <x:c r="M28" s="95" t="str">
        <x:f>IF(A28="","",IF(OR(B28="",C28="",D28="",E28="",F28="",J28="",L28=""),"ERROR",IF(AND(OR(J28="Pendiente de aprobación",J28="Enviada"),L28&lt;'CONFIGURACIÓN'!$D$11),"Vencida",IF(OR(F28&lt;G28,F28&gt;H28),"Revisar presupuesto","Listo"))))</x:f>
      </x:c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 t="n">
        <x:f>'CANDIDATOS'!$A$28</x:f>
        <x:v>0</x:v>
      </x:c>
      <x:c r="AB28" s="1"/>
      <x:c r="AC28" s="1"/>
      <x:c r="AD28" s="1"/>
    </x:row>
    <x:row r="29">
      <x:c r="A29" s="35"/>
      <x:c r="B29" s="35"/>
      <x:c r="C29" s="95" t="str">
        <x:f>IF(B29="","",IFERROR(INDEX('CANDIDATOS'!$B$11:$B$60,MATCH(B29,'CANDIDATOS'!$A$11:$A$60,0)),""))</x:f>
      </x:c>
      <x:c r="D29" s="95" t="str">
        <x:f>IF(B29="","",IFERROR(INDEX('CANDIDATOS'!$C$11:$C$60,MATCH(B29,'CANDIDATOS'!$A$11:$A$60,0)),""))</x:f>
      </x:c>
      <x:c r="E29" s="37"/>
      <x:c r="F29" s="38"/>
      <x:c r="G29" s="97" t="str">
        <x:f>IF(D29="","",IFERROR(INDEX('CONFIGURACIÓN'!$N$11:$N$15,MATCH(D29,'CONFIGURACIÓN'!$J$11:$J$15,0)),""))</x:f>
      </x:c>
      <x:c r="H29" s="97" t="str">
        <x:f>IF(D29="","",IFERROR(INDEX('CONFIGURACIÓN'!$O$11:$O$15,MATCH(D29,'CONFIGURACIÓN'!$J$11:$J$15,0)),""))</x:f>
      </x:c>
      <x:c r="I29" s="97" t="str">
        <x:f>IF(OR(F29="",G29="",H29=""),"",F29-AVERAGE(G29:H29))</x:f>
      </x:c>
      <x:c r="J29" s="35"/>
      <x:c r="K29" s="37"/>
      <x:c r="L29" s="37"/>
      <x:c r="M29" s="95" t="str">
        <x:f>IF(A29="","",IF(OR(B29="",C29="",D29="",E29="",F29="",J29="",L29=""),"ERROR",IF(AND(OR(J29="Pendiente de aprobación",J29="Enviada"),L29&lt;'CONFIGURACIÓN'!$D$11),"Vencida",IF(OR(F29&lt;G29,F29&gt;H29),"Revisar presupuesto","Listo"))))</x:f>
      </x:c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 t="n">
        <x:f>'CANDIDATOS'!$A$29</x:f>
        <x:v>0</x:v>
      </x:c>
      <x:c r="AB29" s="1"/>
      <x:c r="AC29" s="1"/>
      <x:c r="AD29" s="1"/>
    </x:row>
    <x:row r="30">
      <x:c r="A30" s="35"/>
      <x:c r="B30" s="35"/>
      <x:c r="C30" s="95" t="str">
        <x:f>IF(B30="","",IFERROR(INDEX('CANDIDATOS'!$B$11:$B$60,MATCH(B30,'CANDIDATOS'!$A$11:$A$60,0)),""))</x:f>
      </x:c>
      <x:c r="D30" s="95" t="str">
        <x:f>IF(B30="","",IFERROR(INDEX('CANDIDATOS'!$C$11:$C$60,MATCH(B30,'CANDIDATOS'!$A$11:$A$60,0)),""))</x:f>
      </x:c>
      <x:c r="E30" s="37"/>
      <x:c r="F30" s="38"/>
      <x:c r="G30" s="97" t="str">
        <x:f>IF(D30="","",IFERROR(INDEX('CONFIGURACIÓN'!$N$11:$N$15,MATCH(D30,'CONFIGURACIÓN'!$J$11:$J$15,0)),""))</x:f>
      </x:c>
      <x:c r="H30" s="97" t="str">
        <x:f>IF(D30="","",IFERROR(INDEX('CONFIGURACIÓN'!$O$11:$O$15,MATCH(D30,'CONFIGURACIÓN'!$J$11:$J$15,0)),""))</x:f>
      </x:c>
      <x:c r="I30" s="97" t="str">
        <x:f>IF(OR(F30="",G30="",H30=""),"",F30-AVERAGE(G30:H30))</x:f>
      </x:c>
      <x:c r="J30" s="35"/>
      <x:c r="K30" s="37"/>
      <x:c r="L30" s="37"/>
      <x:c r="M30" s="95" t="str">
        <x:f>IF(A30="","",IF(OR(B30="",C30="",D30="",E30="",F30="",J30="",L30=""),"ERROR",IF(AND(OR(J30="Pendiente de aprobación",J30="Enviada"),L30&lt;'CONFIGURACIÓN'!$D$11),"Vencida",IF(OR(F30&lt;G30,F30&gt;H30),"Revisar presupuesto","Listo"))))</x:f>
      </x:c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 t="n">
        <x:f>'CANDIDATOS'!$A$30</x:f>
        <x:v>0</x:v>
      </x:c>
      <x:c r="AB30" s="1"/>
      <x:c r="AC30" s="1"/>
      <x:c r="AD30" s="1"/>
    </x:row>
    <x:row r="31">
      <x:c r="A31" s="35"/>
      <x:c r="B31" s="35"/>
      <x:c r="C31" s="95" t="str">
        <x:f>IF(B31="","",IFERROR(INDEX('CANDIDATOS'!$B$11:$B$60,MATCH(B31,'CANDIDATOS'!$A$11:$A$60,0)),""))</x:f>
      </x:c>
      <x:c r="D31" s="95" t="str">
        <x:f>IF(B31="","",IFERROR(INDEX('CANDIDATOS'!$C$11:$C$60,MATCH(B31,'CANDIDATOS'!$A$11:$A$60,0)),""))</x:f>
      </x:c>
      <x:c r="E31" s="37"/>
      <x:c r="F31" s="38"/>
      <x:c r="G31" s="97" t="str">
        <x:f>IF(D31="","",IFERROR(INDEX('CONFIGURACIÓN'!$N$11:$N$15,MATCH(D31,'CONFIGURACIÓN'!$J$11:$J$15,0)),""))</x:f>
      </x:c>
      <x:c r="H31" s="97" t="str">
        <x:f>IF(D31="","",IFERROR(INDEX('CONFIGURACIÓN'!$O$11:$O$15,MATCH(D31,'CONFIGURACIÓN'!$J$11:$J$15,0)),""))</x:f>
      </x:c>
      <x:c r="I31" s="97" t="str">
        <x:f>IF(OR(F31="",G31="",H31=""),"",F31-AVERAGE(G31:H31))</x:f>
      </x:c>
      <x:c r="J31" s="35"/>
      <x:c r="K31" s="37"/>
      <x:c r="L31" s="37"/>
      <x:c r="M31" s="95" t="str">
        <x:f>IF(A31="","",IF(OR(B31="",C31="",D31="",E31="",F31="",J31="",L31=""),"ERROR",IF(AND(OR(J31="Pendiente de aprobación",J31="Enviada"),L31&lt;'CONFIGURACIÓN'!$D$11),"Vencida",IF(OR(F31&lt;G31,F31&gt;H31),"Revisar presupuesto","Listo"))))</x:f>
      </x:c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 t="n">
        <x:f>'CANDIDATOS'!$A$31</x:f>
        <x:v>0</x:v>
      </x:c>
      <x:c r="AB31" s="1"/>
      <x:c r="AC31" s="1"/>
      <x:c r="AD31" s="1"/>
    </x:row>
    <x:row r="32">
      <x:c r="A32" s="35"/>
      <x:c r="B32" s="35"/>
      <x:c r="C32" s="95" t="str">
        <x:f>IF(B32="","",IFERROR(INDEX('CANDIDATOS'!$B$11:$B$60,MATCH(B32,'CANDIDATOS'!$A$11:$A$60,0)),""))</x:f>
      </x:c>
      <x:c r="D32" s="95" t="str">
        <x:f>IF(B32="","",IFERROR(INDEX('CANDIDATOS'!$C$11:$C$60,MATCH(B32,'CANDIDATOS'!$A$11:$A$60,0)),""))</x:f>
      </x:c>
      <x:c r="E32" s="37"/>
      <x:c r="F32" s="38"/>
      <x:c r="G32" s="97" t="str">
        <x:f>IF(D32="","",IFERROR(INDEX('CONFIGURACIÓN'!$N$11:$N$15,MATCH(D32,'CONFIGURACIÓN'!$J$11:$J$15,0)),""))</x:f>
      </x:c>
      <x:c r="H32" s="97" t="str">
        <x:f>IF(D32="","",IFERROR(INDEX('CONFIGURACIÓN'!$O$11:$O$15,MATCH(D32,'CONFIGURACIÓN'!$J$11:$J$15,0)),""))</x:f>
      </x:c>
      <x:c r="I32" s="97" t="str">
        <x:f>IF(OR(F32="",G32="",H32=""),"",F32-AVERAGE(G32:H32))</x:f>
      </x:c>
      <x:c r="J32" s="35"/>
      <x:c r="K32" s="37"/>
      <x:c r="L32" s="37"/>
      <x:c r="M32" s="95" t="str">
        <x:f>IF(A32="","",IF(OR(B32="",C32="",D32="",E32="",F32="",J32="",L32=""),"ERROR",IF(AND(OR(J32="Pendiente de aprobación",J32="Enviada"),L32&lt;'CONFIGURACIÓN'!$D$11),"Vencida",IF(OR(F32&lt;G32,F32&gt;H32),"Revisar presupuesto","Listo"))))</x:f>
      </x:c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 t="n">
        <x:f>'CANDIDATOS'!$A$32</x:f>
        <x:v>0</x:v>
      </x:c>
      <x:c r="AB32" s="1"/>
      <x:c r="AC32" s="1"/>
      <x:c r="AD32" s="1"/>
    </x:row>
    <x:row r="33">
      <x:c r="A33" s="35"/>
      <x:c r="B33" s="35"/>
      <x:c r="C33" s="95" t="str">
        <x:f>IF(B33="","",IFERROR(INDEX('CANDIDATOS'!$B$11:$B$60,MATCH(B33,'CANDIDATOS'!$A$11:$A$60,0)),""))</x:f>
      </x:c>
      <x:c r="D33" s="95" t="str">
        <x:f>IF(B33="","",IFERROR(INDEX('CANDIDATOS'!$C$11:$C$60,MATCH(B33,'CANDIDATOS'!$A$11:$A$60,0)),""))</x:f>
      </x:c>
      <x:c r="E33" s="37"/>
      <x:c r="F33" s="38"/>
      <x:c r="G33" s="97" t="str">
        <x:f>IF(D33="","",IFERROR(INDEX('CONFIGURACIÓN'!$N$11:$N$15,MATCH(D33,'CONFIGURACIÓN'!$J$11:$J$15,0)),""))</x:f>
      </x:c>
      <x:c r="H33" s="97" t="str">
        <x:f>IF(D33="","",IFERROR(INDEX('CONFIGURACIÓN'!$O$11:$O$15,MATCH(D33,'CONFIGURACIÓN'!$J$11:$J$15,0)),""))</x:f>
      </x:c>
      <x:c r="I33" s="97" t="str">
        <x:f>IF(OR(F33="",G33="",H33=""),"",F33-AVERAGE(G33:H33))</x:f>
      </x:c>
      <x:c r="J33" s="35"/>
      <x:c r="K33" s="37"/>
      <x:c r="L33" s="37"/>
      <x:c r="M33" s="95" t="str">
        <x:f>IF(A33="","",IF(OR(B33="",C33="",D33="",E33="",F33="",J33="",L33=""),"ERROR",IF(AND(OR(J33="Pendiente de aprobación",J33="Enviada"),L33&lt;'CONFIGURACIÓN'!$D$11),"Vencida",IF(OR(F33&lt;G33,F33&gt;H33),"Revisar presupuesto","Listo"))))</x:f>
      </x:c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 t="n">
        <x:f>'CANDIDATOS'!$A$33</x:f>
        <x:v>0</x:v>
      </x:c>
      <x:c r="AB33" s="1"/>
      <x:c r="AC33" s="1"/>
      <x:c r="AD33" s="1"/>
    </x:row>
    <x:row r="34">
      <x:c r="A34" s="35"/>
      <x:c r="B34" s="35"/>
      <x:c r="C34" s="95" t="str">
        <x:f>IF(B34="","",IFERROR(INDEX('CANDIDATOS'!$B$11:$B$60,MATCH(B34,'CANDIDATOS'!$A$11:$A$60,0)),""))</x:f>
      </x:c>
      <x:c r="D34" s="95" t="str">
        <x:f>IF(B34="","",IFERROR(INDEX('CANDIDATOS'!$C$11:$C$60,MATCH(B34,'CANDIDATOS'!$A$11:$A$60,0)),""))</x:f>
      </x:c>
      <x:c r="E34" s="37"/>
      <x:c r="F34" s="38"/>
      <x:c r="G34" s="97" t="str">
        <x:f>IF(D34="","",IFERROR(INDEX('CONFIGURACIÓN'!$N$11:$N$15,MATCH(D34,'CONFIGURACIÓN'!$J$11:$J$15,0)),""))</x:f>
      </x:c>
      <x:c r="H34" s="97" t="str">
        <x:f>IF(D34="","",IFERROR(INDEX('CONFIGURACIÓN'!$O$11:$O$15,MATCH(D34,'CONFIGURACIÓN'!$J$11:$J$15,0)),""))</x:f>
      </x:c>
      <x:c r="I34" s="97" t="str">
        <x:f>IF(OR(F34="",G34="",H34=""),"",F34-AVERAGE(G34:H34))</x:f>
      </x:c>
      <x:c r="J34" s="35"/>
      <x:c r="K34" s="37"/>
      <x:c r="L34" s="37"/>
      <x:c r="M34" s="95" t="str">
        <x:f>IF(A34="","",IF(OR(B34="",C34="",D34="",E34="",F34="",J34="",L34=""),"ERROR",IF(AND(OR(J34="Pendiente de aprobación",J34="Enviada"),L34&lt;'CONFIGURACIÓN'!$D$11),"Vencida",IF(OR(F34&lt;G34,F34&gt;H34),"Revisar presupuesto","Listo"))))</x:f>
      </x:c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 t="n">
        <x:f>'CANDIDATOS'!$A$34</x:f>
        <x:v>0</x:v>
      </x:c>
      <x:c r="AB34" s="1"/>
      <x:c r="AC34" s="1"/>
      <x:c r="AD34" s="1"/>
    </x:row>
    <x:row r="35">
      <x:c r="A35" s="35"/>
      <x:c r="B35" s="35"/>
      <x:c r="C35" s="95" t="str">
        <x:f>IF(B35="","",IFERROR(INDEX('CANDIDATOS'!$B$11:$B$60,MATCH(B35,'CANDIDATOS'!$A$11:$A$60,0)),""))</x:f>
      </x:c>
      <x:c r="D35" s="95" t="str">
        <x:f>IF(B35="","",IFERROR(INDEX('CANDIDATOS'!$C$11:$C$60,MATCH(B35,'CANDIDATOS'!$A$11:$A$60,0)),""))</x:f>
      </x:c>
      <x:c r="E35" s="37"/>
      <x:c r="F35" s="38"/>
      <x:c r="G35" s="97" t="str">
        <x:f>IF(D35="","",IFERROR(INDEX('CONFIGURACIÓN'!$N$11:$N$15,MATCH(D35,'CONFIGURACIÓN'!$J$11:$J$15,0)),""))</x:f>
      </x:c>
      <x:c r="H35" s="97" t="str">
        <x:f>IF(D35="","",IFERROR(INDEX('CONFIGURACIÓN'!$O$11:$O$15,MATCH(D35,'CONFIGURACIÓN'!$J$11:$J$15,0)),""))</x:f>
      </x:c>
      <x:c r="I35" s="97" t="str">
        <x:f>IF(OR(F35="",G35="",H35=""),"",F35-AVERAGE(G35:H35))</x:f>
      </x:c>
      <x:c r="J35" s="35"/>
      <x:c r="K35" s="37"/>
      <x:c r="L35" s="37"/>
      <x:c r="M35" s="95" t="str">
        <x:f>IF(A35="","",IF(OR(B35="",C35="",D35="",E35="",F35="",J35="",L35=""),"ERROR",IF(AND(OR(J35="Pendiente de aprobación",J35="Enviada"),L35&lt;'CONFIGURACIÓN'!$D$11),"Vencida",IF(OR(F35&lt;G35,F35&gt;H35),"Revisar presupuesto","Listo"))))</x:f>
      </x:c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 t="n">
        <x:f>'CANDIDATOS'!$A$35</x:f>
        <x:v>0</x:v>
      </x:c>
      <x:c r="AB35" s="1"/>
      <x:c r="AC35" s="1"/>
      <x:c r="AD35" s="1"/>
    </x:row>
    <x:row r="36">
      <x:c r="A36" s="35"/>
      <x:c r="B36" s="35"/>
      <x:c r="C36" s="95" t="str">
        <x:f>IF(B36="","",IFERROR(INDEX('CANDIDATOS'!$B$11:$B$60,MATCH(B36,'CANDIDATOS'!$A$11:$A$60,0)),""))</x:f>
      </x:c>
      <x:c r="D36" s="95" t="str">
        <x:f>IF(B36="","",IFERROR(INDEX('CANDIDATOS'!$C$11:$C$60,MATCH(B36,'CANDIDATOS'!$A$11:$A$60,0)),""))</x:f>
      </x:c>
      <x:c r="E36" s="37"/>
      <x:c r="F36" s="38"/>
      <x:c r="G36" s="97" t="str">
        <x:f>IF(D36="","",IFERROR(INDEX('CONFIGURACIÓN'!$N$11:$N$15,MATCH(D36,'CONFIGURACIÓN'!$J$11:$J$15,0)),""))</x:f>
      </x:c>
      <x:c r="H36" s="97" t="str">
        <x:f>IF(D36="","",IFERROR(INDEX('CONFIGURACIÓN'!$O$11:$O$15,MATCH(D36,'CONFIGURACIÓN'!$J$11:$J$15,0)),""))</x:f>
      </x:c>
      <x:c r="I36" s="97" t="str">
        <x:f>IF(OR(F36="",G36="",H36=""),"",F36-AVERAGE(G36:H36))</x:f>
      </x:c>
      <x:c r="J36" s="35"/>
      <x:c r="K36" s="37"/>
      <x:c r="L36" s="37"/>
      <x:c r="M36" s="95" t="str">
        <x:f>IF(A36="","",IF(OR(B36="",C36="",D36="",E36="",F36="",J36="",L36=""),"ERROR",IF(AND(OR(J36="Pendiente de aprobación",J36="Enviada"),L36&lt;'CONFIGURACIÓN'!$D$11),"Vencida",IF(OR(F36&lt;G36,F36&gt;H36),"Revisar presupuesto","Listo"))))</x:f>
      </x:c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 t="n">
        <x:f>'CANDIDATOS'!$A$36</x:f>
        <x:v>0</x:v>
      </x:c>
      <x:c r="AB36" s="1"/>
      <x:c r="AC36" s="1"/>
      <x:c r="AD36" s="1"/>
    </x:row>
    <x:row r="37">
      <x:c r="A37" s="35"/>
      <x:c r="B37" s="35"/>
      <x:c r="C37" s="95" t="str">
        <x:f>IF(B37="","",IFERROR(INDEX('CANDIDATOS'!$B$11:$B$60,MATCH(B37,'CANDIDATOS'!$A$11:$A$60,0)),""))</x:f>
      </x:c>
      <x:c r="D37" s="95" t="str">
        <x:f>IF(B37="","",IFERROR(INDEX('CANDIDATOS'!$C$11:$C$60,MATCH(B37,'CANDIDATOS'!$A$11:$A$60,0)),""))</x:f>
      </x:c>
      <x:c r="E37" s="37"/>
      <x:c r="F37" s="38"/>
      <x:c r="G37" s="97" t="str">
        <x:f>IF(D37="","",IFERROR(INDEX('CONFIGURACIÓN'!$N$11:$N$15,MATCH(D37,'CONFIGURACIÓN'!$J$11:$J$15,0)),""))</x:f>
      </x:c>
      <x:c r="H37" s="97" t="str">
        <x:f>IF(D37="","",IFERROR(INDEX('CONFIGURACIÓN'!$O$11:$O$15,MATCH(D37,'CONFIGURACIÓN'!$J$11:$J$15,0)),""))</x:f>
      </x:c>
      <x:c r="I37" s="97" t="str">
        <x:f>IF(OR(F37="",G37="",H37=""),"",F37-AVERAGE(G37:H37))</x:f>
      </x:c>
      <x:c r="J37" s="35"/>
      <x:c r="K37" s="37"/>
      <x:c r="L37" s="37"/>
      <x:c r="M37" s="95" t="str">
        <x:f>IF(A37="","",IF(OR(B37="",C37="",D37="",E37="",F37="",J37="",L37=""),"ERROR",IF(AND(OR(J37="Pendiente de aprobación",J37="Enviada"),L37&lt;'CONFIGURACIÓN'!$D$11),"Vencida",IF(OR(F37&lt;G37,F37&gt;H37),"Revisar presupuesto","Listo"))))</x:f>
      </x:c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 t="n">
        <x:f>'CANDIDATOS'!$A$37</x:f>
        <x:v>0</x:v>
      </x:c>
      <x:c r="AB37" s="1"/>
      <x:c r="AC37" s="1"/>
      <x:c r="AD37" s="1"/>
    </x:row>
    <x:row r="38">
      <x:c r="A38" s="35"/>
      <x:c r="B38" s="35"/>
      <x:c r="C38" s="95" t="str">
        <x:f>IF(B38="","",IFERROR(INDEX('CANDIDATOS'!$B$11:$B$60,MATCH(B38,'CANDIDATOS'!$A$11:$A$60,0)),""))</x:f>
      </x:c>
      <x:c r="D38" s="95" t="str">
        <x:f>IF(B38="","",IFERROR(INDEX('CANDIDATOS'!$C$11:$C$60,MATCH(B38,'CANDIDATOS'!$A$11:$A$60,0)),""))</x:f>
      </x:c>
      <x:c r="E38" s="37"/>
      <x:c r="F38" s="38"/>
      <x:c r="G38" s="97" t="str">
        <x:f>IF(D38="","",IFERROR(INDEX('CONFIGURACIÓN'!$N$11:$N$15,MATCH(D38,'CONFIGURACIÓN'!$J$11:$J$15,0)),""))</x:f>
      </x:c>
      <x:c r="H38" s="97" t="str">
        <x:f>IF(D38="","",IFERROR(INDEX('CONFIGURACIÓN'!$O$11:$O$15,MATCH(D38,'CONFIGURACIÓN'!$J$11:$J$15,0)),""))</x:f>
      </x:c>
      <x:c r="I38" s="97" t="str">
        <x:f>IF(OR(F38="",G38="",H38=""),"",F38-AVERAGE(G38:H38))</x:f>
      </x:c>
      <x:c r="J38" s="35"/>
      <x:c r="K38" s="37"/>
      <x:c r="L38" s="37"/>
      <x:c r="M38" s="95" t="str">
        <x:f>IF(A38="","",IF(OR(B38="",C38="",D38="",E38="",F38="",J38="",L38=""),"ERROR",IF(AND(OR(J38="Pendiente de aprobación",J38="Enviada"),L38&lt;'CONFIGURACIÓN'!$D$11),"Vencida",IF(OR(F38&lt;G38,F38&gt;H38),"Revisar presupuesto","Listo"))))</x:f>
      </x:c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 t="n">
        <x:f>'CANDIDATOS'!$A$38</x:f>
        <x:v>0</x:v>
      </x:c>
      <x:c r="AB38" s="1"/>
      <x:c r="AC38" s="1"/>
      <x:c r="AD38" s="1"/>
    </x:row>
    <x:row r="39">
      <x:c r="A39" s="35"/>
      <x:c r="B39" s="35"/>
      <x:c r="C39" s="95" t="str">
        <x:f>IF(B39="","",IFERROR(INDEX('CANDIDATOS'!$B$11:$B$60,MATCH(B39,'CANDIDATOS'!$A$11:$A$60,0)),""))</x:f>
      </x:c>
      <x:c r="D39" s="95" t="str">
        <x:f>IF(B39="","",IFERROR(INDEX('CANDIDATOS'!$C$11:$C$60,MATCH(B39,'CANDIDATOS'!$A$11:$A$60,0)),""))</x:f>
      </x:c>
      <x:c r="E39" s="37"/>
      <x:c r="F39" s="38"/>
      <x:c r="G39" s="97" t="str">
        <x:f>IF(D39="","",IFERROR(INDEX('CONFIGURACIÓN'!$N$11:$N$15,MATCH(D39,'CONFIGURACIÓN'!$J$11:$J$15,0)),""))</x:f>
      </x:c>
      <x:c r="H39" s="97" t="str">
        <x:f>IF(D39="","",IFERROR(INDEX('CONFIGURACIÓN'!$O$11:$O$15,MATCH(D39,'CONFIGURACIÓN'!$J$11:$J$15,0)),""))</x:f>
      </x:c>
      <x:c r="I39" s="97" t="str">
        <x:f>IF(OR(F39="",G39="",H39=""),"",F39-AVERAGE(G39:H39))</x:f>
      </x:c>
      <x:c r="J39" s="35"/>
      <x:c r="K39" s="37"/>
      <x:c r="L39" s="37"/>
      <x:c r="M39" s="95" t="str">
        <x:f>IF(A39="","",IF(OR(B39="",C39="",D39="",E39="",F39="",J39="",L39=""),"ERROR",IF(AND(OR(J39="Pendiente de aprobación",J39="Enviada"),L39&lt;'CONFIGURACIÓN'!$D$11),"Vencida",IF(OR(F39&lt;G39,F39&gt;H39),"Revisar presupuesto","Listo"))))</x:f>
      </x:c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 t="n">
        <x:f>'CANDIDATOS'!$A$39</x:f>
        <x:v>0</x:v>
      </x:c>
      <x:c r="AB39" s="1"/>
      <x:c r="AC39" s="1"/>
      <x:c r="AD39" s="1"/>
    </x:row>
    <x:row r="40">
      <x:c r="A40" s="35"/>
      <x:c r="B40" s="35"/>
      <x:c r="C40" s="95" t="str">
        <x:f>IF(B40="","",IFERROR(INDEX('CANDIDATOS'!$B$11:$B$60,MATCH(B40,'CANDIDATOS'!$A$11:$A$60,0)),""))</x:f>
      </x:c>
      <x:c r="D40" s="95" t="str">
        <x:f>IF(B40="","",IFERROR(INDEX('CANDIDATOS'!$C$11:$C$60,MATCH(B40,'CANDIDATOS'!$A$11:$A$60,0)),""))</x:f>
      </x:c>
      <x:c r="E40" s="37"/>
      <x:c r="F40" s="38"/>
      <x:c r="G40" s="97" t="str">
        <x:f>IF(D40="","",IFERROR(INDEX('CONFIGURACIÓN'!$N$11:$N$15,MATCH(D40,'CONFIGURACIÓN'!$J$11:$J$15,0)),""))</x:f>
      </x:c>
      <x:c r="H40" s="97" t="str">
        <x:f>IF(D40="","",IFERROR(INDEX('CONFIGURACIÓN'!$O$11:$O$15,MATCH(D40,'CONFIGURACIÓN'!$J$11:$J$15,0)),""))</x:f>
      </x:c>
      <x:c r="I40" s="97" t="str">
        <x:f>IF(OR(F40="",G40="",H40=""),"",F40-AVERAGE(G40:H40))</x:f>
      </x:c>
      <x:c r="J40" s="35"/>
      <x:c r="K40" s="37"/>
      <x:c r="L40" s="37"/>
      <x:c r="M40" s="95" t="str">
        <x:f>IF(A40="","",IF(OR(B40="",C40="",D40="",E40="",F40="",J40="",L40=""),"ERROR",IF(AND(OR(J40="Pendiente de aprobación",J40="Enviada"),L40&lt;'CONFIGURACIÓN'!$D$11),"Vencida",IF(OR(F40&lt;G40,F40&gt;H40),"Revisar presupuesto","Listo"))))</x:f>
      </x:c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 t="n">
        <x:f>'CANDIDATOS'!$A$40</x:f>
        <x:v>0</x:v>
      </x:c>
      <x:c r="AB40" s="1"/>
      <x:c r="AC40" s="1"/>
      <x:c r="AD40" s="1"/>
    </x:row>
    <x:row r="41">
      <x:c r="A41" s="35"/>
      <x:c r="B41" s="35"/>
      <x:c r="C41" s="95" t="str">
        <x:f>IF(B41="","",IFERROR(INDEX('CANDIDATOS'!$B$11:$B$60,MATCH(B41,'CANDIDATOS'!$A$11:$A$60,0)),""))</x:f>
      </x:c>
      <x:c r="D41" s="95" t="str">
        <x:f>IF(B41="","",IFERROR(INDEX('CANDIDATOS'!$C$11:$C$60,MATCH(B41,'CANDIDATOS'!$A$11:$A$60,0)),""))</x:f>
      </x:c>
      <x:c r="E41" s="37"/>
      <x:c r="F41" s="38"/>
      <x:c r="G41" s="97" t="str">
        <x:f>IF(D41="","",IFERROR(INDEX('CONFIGURACIÓN'!$N$11:$N$15,MATCH(D41,'CONFIGURACIÓN'!$J$11:$J$15,0)),""))</x:f>
      </x:c>
      <x:c r="H41" s="97" t="str">
        <x:f>IF(D41="","",IFERROR(INDEX('CONFIGURACIÓN'!$O$11:$O$15,MATCH(D41,'CONFIGURACIÓN'!$J$11:$J$15,0)),""))</x:f>
      </x:c>
      <x:c r="I41" s="97" t="str">
        <x:f>IF(OR(F41="",G41="",H41=""),"",F41-AVERAGE(G41:H41))</x:f>
      </x:c>
      <x:c r="J41" s="35"/>
      <x:c r="K41" s="37"/>
      <x:c r="L41" s="37"/>
      <x:c r="M41" s="95" t="str">
        <x:f>IF(A41="","",IF(OR(B41="",C41="",D41="",E41="",F41="",J41="",L41=""),"ERROR",IF(AND(OR(J41="Pendiente de aprobación",J41="Enviada"),L41&lt;'CONFIGURACIÓN'!$D$11),"Vencida",IF(OR(F41&lt;G41,F41&gt;H41),"Revisar presupuesto","Listo"))))</x:f>
      </x:c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 t="n">
        <x:f>'CANDIDATOS'!$A$41</x:f>
        <x:v>0</x:v>
      </x:c>
      <x:c r="AB41" s="1"/>
      <x:c r="AC41" s="1"/>
      <x:c r="AD41" s="1"/>
    </x:row>
    <x:row r="42">
      <x:c r="A42" s="35"/>
      <x:c r="B42" s="35"/>
      <x:c r="C42" s="95" t="str">
        <x:f>IF(B42="","",IFERROR(INDEX('CANDIDATOS'!$B$11:$B$60,MATCH(B42,'CANDIDATOS'!$A$11:$A$60,0)),""))</x:f>
      </x:c>
      <x:c r="D42" s="95" t="str">
        <x:f>IF(B42="","",IFERROR(INDEX('CANDIDATOS'!$C$11:$C$60,MATCH(B42,'CANDIDATOS'!$A$11:$A$60,0)),""))</x:f>
      </x:c>
      <x:c r="E42" s="37"/>
      <x:c r="F42" s="38"/>
      <x:c r="G42" s="97" t="str">
        <x:f>IF(D42="","",IFERROR(INDEX('CONFIGURACIÓN'!$N$11:$N$15,MATCH(D42,'CONFIGURACIÓN'!$J$11:$J$15,0)),""))</x:f>
      </x:c>
      <x:c r="H42" s="97" t="str">
        <x:f>IF(D42="","",IFERROR(INDEX('CONFIGURACIÓN'!$O$11:$O$15,MATCH(D42,'CONFIGURACIÓN'!$J$11:$J$15,0)),""))</x:f>
      </x:c>
      <x:c r="I42" s="97" t="str">
        <x:f>IF(OR(F42="",G42="",H42=""),"",F42-AVERAGE(G42:H42))</x:f>
      </x:c>
      <x:c r="J42" s="35"/>
      <x:c r="K42" s="37"/>
      <x:c r="L42" s="37"/>
      <x:c r="M42" s="95" t="str">
        <x:f>IF(A42="","",IF(OR(B42="",C42="",D42="",E42="",F42="",J42="",L42=""),"ERROR",IF(AND(OR(J42="Pendiente de aprobación",J42="Enviada"),L42&lt;'CONFIGURACIÓN'!$D$11),"Vencida",IF(OR(F42&lt;G42,F42&gt;H42),"Revisar presupuesto","Listo"))))</x:f>
      </x:c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 t="n">
        <x:f>'CANDIDATOS'!$A$42</x:f>
        <x:v>0</x:v>
      </x:c>
      <x:c r="AB42" s="1"/>
      <x:c r="AC42" s="1"/>
      <x:c r="AD42" s="1"/>
    </x:row>
    <x:row r="43">
      <x:c r="A43" s="35"/>
      <x:c r="B43" s="35"/>
      <x:c r="C43" s="95" t="str">
        <x:f>IF(B43="","",IFERROR(INDEX('CANDIDATOS'!$B$11:$B$60,MATCH(B43,'CANDIDATOS'!$A$11:$A$60,0)),""))</x:f>
      </x:c>
      <x:c r="D43" s="95" t="str">
        <x:f>IF(B43="","",IFERROR(INDEX('CANDIDATOS'!$C$11:$C$60,MATCH(B43,'CANDIDATOS'!$A$11:$A$60,0)),""))</x:f>
      </x:c>
      <x:c r="E43" s="37"/>
      <x:c r="F43" s="38"/>
      <x:c r="G43" s="97" t="str">
        <x:f>IF(D43="","",IFERROR(INDEX('CONFIGURACIÓN'!$N$11:$N$15,MATCH(D43,'CONFIGURACIÓN'!$J$11:$J$15,0)),""))</x:f>
      </x:c>
      <x:c r="H43" s="97" t="str">
        <x:f>IF(D43="","",IFERROR(INDEX('CONFIGURACIÓN'!$O$11:$O$15,MATCH(D43,'CONFIGURACIÓN'!$J$11:$J$15,0)),""))</x:f>
      </x:c>
      <x:c r="I43" s="97" t="str">
        <x:f>IF(OR(F43="",G43="",H43=""),"",F43-AVERAGE(G43:H43))</x:f>
      </x:c>
      <x:c r="J43" s="35"/>
      <x:c r="K43" s="37"/>
      <x:c r="L43" s="37"/>
      <x:c r="M43" s="95" t="str">
        <x:f>IF(A43="","",IF(OR(B43="",C43="",D43="",E43="",F43="",J43="",L43=""),"ERROR",IF(AND(OR(J43="Pendiente de aprobación",J43="Enviada"),L43&lt;'CONFIGURACIÓN'!$D$11),"Vencida",IF(OR(F43&lt;G43,F43&gt;H43),"Revisar presupuesto","Listo"))))</x:f>
      </x:c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 t="n">
        <x:f>'CANDIDATOS'!$A$43</x:f>
        <x:v>0</x:v>
      </x:c>
      <x:c r="AB43" s="1"/>
      <x:c r="AC43" s="1"/>
      <x:c r="AD43" s="1"/>
    </x:row>
    <x:row r="44">
      <x:c r="A44" s="35"/>
      <x:c r="B44" s="35"/>
      <x:c r="C44" s="95" t="str">
        <x:f>IF(B44="","",IFERROR(INDEX('CANDIDATOS'!$B$11:$B$60,MATCH(B44,'CANDIDATOS'!$A$11:$A$60,0)),""))</x:f>
      </x:c>
      <x:c r="D44" s="95" t="str">
        <x:f>IF(B44="","",IFERROR(INDEX('CANDIDATOS'!$C$11:$C$60,MATCH(B44,'CANDIDATOS'!$A$11:$A$60,0)),""))</x:f>
      </x:c>
      <x:c r="E44" s="37"/>
      <x:c r="F44" s="38"/>
      <x:c r="G44" s="97" t="str">
        <x:f>IF(D44="","",IFERROR(INDEX('CONFIGURACIÓN'!$N$11:$N$15,MATCH(D44,'CONFIGURACIÓN'!$J$11:$J$15,0)),""))</x:f>
      </x:c>
      <x:c r="H44" s="97" t="str">
        <x:f>IF(D44="","",IFERROR(INDEX('CONFIGURACIÓN'!$O$11:$O$15,MATCH(D44,'CONFIGURACIÓN'!$J$11:$J$15,0)),""))</x:f>
      </x:c>
      <x:c r="I44" s="97" t="str">
        <x:f>IF(OR(F44="",G44="",H44=""),"",F44-AVERAGE(G44:H44))</x:f>
      </x:c>
      <x:c r="J44" s="35"/>
      <x:c r="K44" s="37"/>
      <x:c r="L44" s="37"/>
      <x:c r="M44" s="95" t="str">
        <x:f>IF(A44="","",IF(OR(B44="",C44="",D44="",E44="",F44="",J44="",L44=""),"ERROR",IF(AND(OR(J44="Pendiente de aprobación",J44="Enviada"),L44&lt;'CONFIGURACIÓN'!$D$11),"Vencida",IF(OR(F44&lt;G44,F44&gt;H44),"Revisar presupuesto","Listo"))))</x:f>
      </x:c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 t="n">
        <x:f>'CANDIDATOS'!$A$44</x:f>
        <x:v>0</x:v>
      </x:c>
      <x:c r="AB44" s="1"/>
      <x:c r="AC44" s="1"/>
      <x:c r="AD44" s="1"/>
    </x:row>
    <x:row r="45">
      <x:c r="A45" s="35"/>
      <x:c r="B45" s="35"/>
      <x:c r="C45" s="95" t="str">
        <x:f>IF(B45="","",IFERROR(INDEX('CANDIDATOS'!$B$11:$B$60,MATCH(B45,'CANDIDATOS'!$A$11:$A$60,0)),""))</x:f>
      </x:c>
      <x:c r="D45" s="95" t="str">
        <x:f>IF(B45="","",IFERROR(INDEX('CANDIDATOS'!$C$11:$C$60,MATCH(B45,'CANDIDATOS'!$A$11:$A$60,0)),""))</x:f>
      </x:c>
      <x:c r="E45" s="37"/>
      <x:c r="F45" s="38"/>
      <x:c r="G45" s="97" t="str">
        <x:f>IF(D45="","",IFERROR(INDEX('CONFIGURACIÓN'!$N$11:$N$15,MATCH(D45,'CONFIGURACIÓN'!$J$11:$J$15,0)),""))</x:f>
      </x:c>
      <x:c r="H45" s="97" t="str">
        <x:f>IF(D45="","",IFERROR(INDEX('CONFIGURACIÓN'!$O$11:$O$15,MATCH(D45,'CONFIGURACIÓN'!$J$11:$J$15,0)),""))</x:f>
      </x:c>
      <x:c r="I45" s="97" t="str">
        <x:f>IF(OR(F45="",G45="",H45=""),"",F45-AVERAGE(G45:H45))</x:f>
      </x:c>
      <x:c r="J45" s="35"/>
      <x:c r="K45" s="37"/>
      <x:c r="L45" s="37"/>
      <x:c r="M45" s="95" t="str">
        <x:f>IF(A45="","",IF(OR(B45="",C45="",D45="",E45="",F45="",J45="",L45=""),"ERROR",IF(AND(OR(J45="Pendiente de aprobación",J45="Enviada"),L45&lt;'CONFIGURACIÓN'!$D$11),"Vencida",IF(OR(F45&lt;G45,F45&gt;H45),"Revisar presupuesto","Listo"))))</x:f>
      </x:c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 t="n">
        <x:f>'CANDIDATOS'!$A$45</x:f>
        <x:v>0</x:v>
      </x:c>
      <x:c r="AB45" s="1"/>
      <x:c r="AC45" s="1"/>
      <x:c r="AD45" s="1"/>
    </x:row>
    <x:row r="46">
      <x:c r="A46" s="35"/>
      <x:c r="B46" s="35"/>
      <x:c r="C46" s="95" t="str">
        <x:f>IF(B46="","",IFERROR(INDEX('CANDIDATOS'!$B$11:$B$60,MATCH(B46,'CANDIDATOS'!$A$11:$A$60,0)),""))</x:f>
      </x:c>
      <x:c r="D46" s="95" t="str">
        <x:f>IF(B46="","",IFERROR(INDEX('CANDIDATOS'!$C$11:$C$60,MATCH(B46,'CANDIDATOS'!$A$11:$A$60,0)),""))</x:f>
      </x:c>
      <x:c r="E46" s="37"/>
      <x:c r="F46" s="38"/>
      <x:c r="G46" s="97" t="str">
        <x:f>IF(D46="","",IFERROR(INDEX('CONFIGURACIÓN'!$N$11:$N$15,MATCH(D46,'CONFIGURACIÓN'!$J$11:$J$15,0)),""))</x:f>
      </x:c>
      <x:c r="H46" s="97" t="str">
        <x:f>IF(D46="","",IFERROR(INDEX('CONFIGURACIÓN'!$O$11:$O$15,MATCH(D46,'CONFIGURACIÓN'!$J$11:$J$15,0)),""))</x:f>
      </x:c>
      <x:c r="I46" s="97" t="str">
        <x:f>IF(OR(F46="",G46="",H46=""),"",F46-AVERAGE(G46:H46))</x:f>
      </x:c>
      <x:c r="J46" s="35"/>
      <x:c r="K46" s="37"/>
      <x:c r="L46" s="37"/>
      <x:c r="M46" s="95" t="str">
        <x:f>IF(A46="","",IF(OR(B46="",C46="",D46="",E46="",F46="",J46="",L46=""),"ERROR",IF(AND(OR(J46="Pendiente de aprobación",J46="Enviada"),L46&lt;'CONFIGURACIÓN'!$D$11),"Vencida",IF(OR(F46&lt;G46,F46&gt;H46),"Revisar presupuesto","Listo"))))</x:f>
      </x:c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 t="n">
        <x:f>'CANDIDATOS'!$A$46</x:f>
        <x:v>0</x:v>
      </x:c>
      <x:c r="AB46" s="1"/>
      <x:c r="AC46" s="1"/>
      <x:c r="AD46" s="1"/>
    </x:row>
    <x:row r="47">
      <x:c r="A47" s="35"/>
      <x:c r="B47" s="35"/>
      <x:c r="C47" s="95" t="str">
        <x:f>IF(B47="","",IFERROR(INDEX('CANDIDATOS'!$B$11:$B$60,MATCH(B47,'CANDIDATOS'!$A$11:$A$60,0)),""))</x:f>
      </x:c>
      <x:c r="D47" s="95" t="str">
        <x:f>IF(B47="","",IFERROR(INDEX('CANDIDATOS'!$C$11:$C$60,MATCH(B47,'CANDIDATOS'!$A$11:$A$60,0)),""))</x:f>
      </x:c>
      <x:c r="E47" s="37"/>
      <x:c r="F47" s="38"/>
      <x:c r="G47" s="97" t="str">
        <x:f>IF(D47="","",IFERROR(INDEX('CONFIGURACIÓN'!$N$11:$N$15,MATCH(D47,'CONFIGURACIÓN'!$J$11:$J$15,0)),""))</x:f>
      </x:c>
      <x:c r="H47" s="97" t="str">
        <x:f>IF(D47="","",IFERROR(INDEX('CONFIGURACIÓN'!$O$11:$O$15,MATCH(D47,'CONFIGURACIÓN'!$J$11:$J$15,0)),""))</x:f>
      </x:c>
      <x:c r="I47" s="97" t="str">
        <x:f>IF(OR(F47="",G47="",H47=""),"",F47-AVERAGE(G47:H47))</x:f>
      </x:c>
      <x:c r="J47" s="35"/>
      <x:c r="K47" s="37"/>
      <x:c r="L47" s="37"/>
      <x:c r="M47" s="95" t="str">
        <x:f>IF(A47="","",IF(OR(B47="",C47="",D47="",E47="",F47="",J47="",L47=""),"ERROR",IF(AND(OR(J47="Pendiente de aprobación",J47="Enviada"),L47&lt;'CONFIGURACIÓN'!$D$11),"Vencida",IF(OR(F47&lt;G47,F47&gt;H47),"Revisar presupuesto","Listo"))))</x:f>
      </x:c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 t="n">
        <x:f>'CANDIDATOS'!$A$47</x:f>
        <x:v>0</x:v>
      </x:c>
      <x:c r="AB47" s="1"/>
      <x:c r="AC47" s="1"/>
      <x:c r="AD47" s="1"/>
    </x:row>
    <x:row r="48">
      <x:c r="A48" s="35"/>
      <x:c r="B48" s="35"/>
      <x:c r="C48" s="95" t="str">
        <x:f>IF(B48="","",IFERROR(INDEX('CANDIDATOS'!$B$11:$B$60,MATCH(B48,'CANDIDATOS'!$A$11:$A$60,0)),""))</x:f>
      </x:c>
      <x:c r="D48" s="95" t="str">
        <x:f>IF(B48="","",IFERROR(INDEX('CANDIDATOS'!$C$11:$C$60,MATCH(B48,'CANDIDATOS'!$A$11:$A$60,0)),""))</x:f>
      </x:c>
      <x:c r="E48" s="37"/>
      <x:c r="F48" s="38"/>
      <x:c r="G48" s="97" t="str">
        <x:f>IF(D48="","",IFERROR(INDEX('CONFIGURACIÓN'!$N$11:$N$15,MATCH(D48,'CONFIGURACIÓN'!$J$11:$J$15,0)),""))</x:f>
      </x:c>
      <x:c r="H48" s="97" t="str">
        <x:f>IF(D48="","",IFERROR(INDEX('CONFIGURACIÓN'!$O$11:$O$15,MATCH(D48,'CONFIGURACIÓN'!$J$11:$J$15,0)),""))</x:f>
      </x:c>
      <x:c r="I48" s="97" t="str">
        <x:f>IF(OR(F48="",G48="",H48=""),"",F48-AVERAGE(G48:H48))</x:f>
      </x:c>
      <x:c r="J48" s="35"/>
      <x:c r="K48" s="37"/>
      <x:c r="L48" s="37"/>
      <x:c r="M48" s="95" t="str">
        <x:f>IF(A48="","",IF(OR(B48="",C48="",D48="",E48="",F48="",J48="",L48=""),"ERROR",IF(AND(OR(J48="Pendiente de aprobación",J48="Enviada"),L48&lt;'CONFIGURACIÓN'!$D$11),"Vencida",IF(OR(F48&lt;G48,F48&gt;H48),"Revisar presupuesto","Listo"))))</x:f>
      </x:c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 t="n">
        <x:f>'CANDIDATOS'!$A$48</x:f>
        <x:v>0</x:v>
      </x:c>
      <x:c r="AB48" s="1"/>
      <x:c r="AC48" s="1"/>
      <x:c r="AD48" s="1"/>
    </x:row>
    <x:row r="49">
      <x:c r="A49" s="35"/>
      <x:c r="B49" s="35"/>
      <x:c r="C49" s="95" t="str">
        <x:f>IF(B49="","",IFERROR(INDEX('CANDIDATOS'!$B$11:$B$60,MATCH(B49,'CANDIDATOS'!$A$11:$A$60,0)),""))</x:f>
      </x:c>
      <x:c r="D49" s="95" t="str">
        <x:f>IF(B49="","",IFERROR(INDEX('CANDIDATOS'!$C$11:$C$60,MATCH(B49,'CANDIDATOS'!$A$11:$A$60,0)),""))</x:f>
      </x:c>
      <x:c r="E49" s="37"/>
      <x:c r="F49" s="38"/>
      <x:c r="G49" s="97" t="str">
        <x:f>IF(D49="","",IFERROR(INDEX('CONFIGURACIÓN'!$N$11:$N$15,MATCH(D49,'CONFIGURACIÓN'!$J$11:$J$15,0)),""))</x:f>
      </x:c>
      <x:c r="H49" s="97" t="str">
        <x:f>IF(D49="","",IFERROR(INDEX('CONFIGURACIÓN'!$O$11:$O$15,MATCH(D49,'CONFIGURACIÓN'!$J$11:$J$15,0)),""))</x:f>
      </x:c>
      <x:c r="I49" s="97" t="str">
        <x:f>IF(OR(F49="",G49="",H49=""),"",F49-AVERAGE(G49:H49))</x:f>
      </x:c>
      <x:c r="J49" s="35"/>
      <x:c r="K49" s="37"/>
      <x:c r="L49" s="37"/>
      <x:c r="M49" s="95" t="str">
        <x:f>IF(A49="","",IF(OR(B49="",C49="",D49="",E49="",F49="",J49="",L49=""),"ERROR",IF(AND(OR(J49="Pendiente de aprobación",J49="Enviada"),L49&lt;'CONFIGURACIÓN'!$D$11),"Vencida",IF(OR(F49&lt;G49,F49&gt;H49),"Revisar presupuesto","Listo"))))</x:f>
      </x:c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 t="n">
        <x:f>'CANDIDATOS'!$A$49</x:f>
        <x:v>0</x:v>
      </x:c>
      <x:c r="AB49" s="1"/>
      <x:c r="AC49" s="1"/>
      <x:c r="AD49" s="1"/>
    </x:row>
    <x:row r="50">
      <x:c r="A50" s="35"/>
      <x:c r="B50" s="35"/>
      <x:c r="C50" s="95" t="str">
        <x:f>IF(B50="","",IFERROR(INDEX('CANDIDATOS'!$B$11:$B$60,MATCH(B50,'CANDIDATOS'!$A$11:$A$60,0)),""))</x:f>
      </x:c>
      <x:c r="D50" s="95" t="str">
        <x:f>IF(B50="","",IFERROR(INDEX('CANDIDATOS'!$C$11:$C$60,MATCH(B50,'CANDIDATOS'!$A$11:$A$60,0)),""))</x:f>
      </x:c>
      <x:c r="E50" s="37"/>
      <x:c r="F50" s="38"/>
      <x:c r="G50" s="97" t="str">
        <x:f>IF(D50="","",IFERROR(INDEX('CONFIGURACIÓN'!$N$11:$N$15,MATCH(D50,'CONFIGURACIÓN'!$J$11:$J$15,0)),""))</x:f>
      </x:c>
      <x:c r="H50" s="97" t="str">
        <x:f>IF(D50="","",IFERROR(INDEX('CONFIGURACIÓN'!$O$11:$O$15,MATCH(D50,'CONFIGURACIÓN'!$J$11:$J$15,0)),""))</x:f>
      </x:c>
      <x:c r="I50" s="97" t="str">
        <x:f>IF(OR(F50="",G50="",H50=""),"",F50-AVERAGE(G50:H50))</x:f>
      </x:c>
      <x:c r="J50" s="35"/>
      <x:c r="K50" s="37"/>
      <x:c r="L50" s="37"/>
      <x:c r="M50" s="95" t="str">
        <x:f>IF(A50="","",IF(OR(B50="",C50="",D50="",E50="",F50="",J50="",L50=""),"ERROR",IF(AND(OR(J50="Pendiente de aprobación",J50="Enviada"),L50&lt;'CONFIGURACIÓN'!$D$11),"Vencida",IF(OR(F50&lt;G50,F50&gt;H50),"Revisar presupuesto","Listo"))))</x:f>
      </x:c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 t="n">
        <x:f>'CANDIDATOS'!$A$50</x:f>
        <x:v>0</x:v>
      </x:c>
      <x:c r="AB50" s="1"/>
      <x:c r="AC50" s="1"/>
      <x:c r="AD50" s="1"/>
    </x:row>
    <x:row r="51">
      <x:c r="A51" s="35"/>
      <x:c r="B51" s="35"/>
      <x:c r="C51" s="95" t="str">
        <x:f>IF(B51="","",IFERROR(INDEX('CANDIDATOS'!$B$11:$B$60,MATCH(B51,'CANDIDATOS'!$A$11:$A$60,0)),""))</x:f>
      </x:c>
      <x:c r="D51" s="95" t="str">
        <x:f>IF(B51="","",IFERROR(INDEX('CANDIDATOS'!$C$11:$C$60,MATCH(B51,'CANDIDATOS'!$A$11:$A$60,0)),""))</x:f>
      </x:c>
      <x:c r="E51" s="37"/>
      <x:c r="F51" s="38"/>
      <x:c r="G51" s="97" t="str">
        <x:f>IF(D51="","",IFERROR(INDEX('CONFIGURACIÓN'!$N$11:$N$15,MATCH(D51,'CONFIGURACIÓN'!$J$11:$J$15,0)),""))</x:f>
      </x:c>
      <x:c r="H51" s="97" t="str">
        <x:f>IF(D51="","",IFERROR(INDEX('CONFIGURACIÓN'!$O$11:$O$15,MATCH(D51,'CONFIGURACIÓN'!$J$11:$J$15,0)),""))</x:f>
      </x:c>
      <x:c r="I51" s="97" t="str">
        <x:f>IF(OR(F51="",G51="",H51=""),"",F51-AVERAGE(G51:H51))</x:f>
      </x:c>
      <x:c r="J51" s="35"/>
      <x:c r="K51" s="37"/>
      <x:c r="L51" s="37"/>
      <x:c r="M51" s="95" t="str">
        <x:f>IF(A51="","",IF(OR(B51="",C51="",D51="",E51="",F51="",J51="",L51=""),"ERROR",IF(AND(OR(J51="Pendiente de aprobación",J51="Enviada"),L51&lt;'CONFIGURACIÓN'!$D$11),"Vencida",IF(OR(F51&lt;G51,F51&gt;H51),"Revisar presupuesto","Listo"))))</x:f>
      </x:c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 t="n">
        <x:f>'CANDIDATOS'!$A$51</x:f>
        <x:v>0</x:v>
      </x:c>
      <x:c r="AB51" s="1"/>
      <x:c r="AC51" s="1"/>
      <x:c r="AD51" s="1"/>
    </x:row>
    <x:row r="52">
      <x:c r="A52" s="35"/>
      <x:c r="B52" s="35"/>
      <x:c r="C52" s="95" t="str">
        <x:f>IF(B52="","",IFERROR(INDEX('CANDIDATOS'!$B$11:$B$60,MATCH(B52,'CANDIDATOS'!$A$11:$A$60,0)),""))</x:f>
      </x:c>
      <x:c r="D52" s="95" t="str">
        <x:f>IF(B52="","",IFERROR(INDEX('CANDIDATOS'!$C$11:$C$60,MATCH(B52,'CANDIDATOS'!$A$11:$A$60,0)),""))</x:f>
      </x:c>
      <x:c r="E52" s="37"/>
      <x:c r="F52" s="38"/>
      <x:c r="G52" s="97" t="str">
        <x:f>IF(D52="","",IFERROR(INDEX('CONFIGURACIÓN'!$N$11:$N$15,MATCH(D52,'CONFIGURACIÓN'!$J$11:$J$15,0)),""))</x:f>
      </x:c>
      <x:c r="H52" s="97" t="str">
        <x:f>IF(D52="","",IFERROR(INDEX('CONFIGURACIÓN'!$O$11:$O$15,MATCH(D52,'CONFIGURACIÓN'!$J$11:$J$15,0)),""))</x:f>
      </x:c>
      <x:c r="I52" s="97" t="str">
        <x:f>IF(OR(F52="",G52="",H52=""),"",F52-AVERAGE(G52:H52))</x:f>
      </x:c>
      <x:c r="J52" s="35"/>
      <x:c r="K52" s="37"/>
      <x:c r="L52" s="37"/>
      <x:c r="M52" s="95" t="str">
        <x:f>IF(A52="","",IF(OR(B52="",C52="",D52="",E52="",F52="",J52="",L52=""),"ERROR",IF(AND(OR(J52="Pendiente de aprobación",J52="Enviada"),L52&lt;'CONFIGURACIÓN'!$D$11),"Vencida",IF(OR(F52&lt;G52,F52&gt;H52),"Revisar presupuesto","Listo"))))</x:f>
      </x:c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 t="n">
        <x:f>'CANDIDATOS'!$A$52</x:f>
        <x:v>0</x:v>
      </x:c>
      <x:c r="AB52" s="1"/>
      <x:c r="AC52" s="1"/>
      <x:c r="AD52" s="1"/>
    </x:row>
    <x:row r="53">
      <x:c r="A53" s="35"/>
      <x:c r="B53" s="35"/>
      <x:c r="C53" s="95" t="str">
        <x:f>IF(B53="","",IFERROR(INDEX('CANDIDATOS'!$B$11:$B$60,MATCH(B53,'CANDIDATOS'!$A$11:$A$60,0)),""))</x:f>
      </x:c>
      <x:c r="D53" s="95" t="str">
        <x:f>IF(B53="","",IFERROR(INDEX('CANDIDATOS'!$C$11:$C$60,MATCH(B53,'CANDIDATOS'!$A$11:$A$60,0)),""))</x:f>
      </x:c>
      <x:c r="E53" s="37"/>
      <x:c r="F53" s="38"/>
      <x:c r="G53" s="97" t="str">
        <x:f>IF(D53="","",IFERROR(INDEX('CONFIGURACIÓN'!$N$11:$N$15,MATCH(D53,'CONFIGURACIÓN'!$J$11:$J$15,0)),""))</x:f>
      </x:c>
      <x:c r="H53" s="97" t="str">
        <x:f>IF(D53="","",IFERROR(INDEX('CONFIGURACIÓN'!$O$11:$O$15,MATCH(D53,'CONFIGURACIÓN'!$J$11:$J$15,0)),""))</x:f>
      </x:c>
      <x:c r="I53" s="97" t="str">
        <x:f>IF(OR(F53="",G53="",H53=""),"",F53-AVERAGE(G53:H53))</x:f>
      </x:c>
      <x:c r="J53" s="35"/>
      <x:c r="K53" s="37"/>
      <x:c r="L53" s="37"/>
      <x:c r="M53" s="95" t="str">
        <x:f>IF(A53="","",IF(OR(B53="",C53="",D53="",E53="",F53="",J53="",L53=""),"ERROR",IF(AND(OR(J53="Pendiente de aprobación",J53="Enviada"),L53&lt;'CONFIGURACIÓN'!$D$11),"Vencida",IF(OR(F53&lt;G53,F53&gt;H53),"Revisar presupuesto","Listo"))))</x:f>
      </x:c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 t="n">
        <x:f>'CANDIDATOS'!$A$53</x:f>
        <x:v>0</x:v>
      </x:c>
      <x:c r="AB53" s="1"/>
      <x:c r="AC53" s="1"/>
      <x:c r="AD53" s="1"/>
    </x:row>
    <x:row r="54">
      <x:c r="A54" s="35"/>
      <x:c r="B54" s="35"/>
      <x:c r="C54" s="95" t="str">
        <x:f>IF(B54="","",IFERROR(INDEX('CANDIDATOS'!$B$11:$B$60,MATCH(B54,'CANDIDATOS'!$A$11:$A$60,0)),""))</x:f>
      </x:c>
      <x:c r="D54" s="95" t="str">
        <x:f>IF(B54="","",IFERROR(INDEX('CANDIDATOS'!$C$11:$C$60,MATCH(B54,'CANDIDATOS'!$A$11:$A$60,0)),""))</x:f>
      </x:c>
      <x:c r="E54" s="37"/>
      <x:c r="F54" s="38"/>
      <x:c r="G54" s="97" t="str">
        <x:f>IF(D54="","",IFERROR(INDEX('CONFIGURACIÓN'!$N$11:$N$15,MATCH(D54,'CONFIGURACIÓN'!$J$11:$J$15,0)),""))</x:f>
      </x:c>
      <x:c r="H54" s="97" t="str">
        <x:f>IF(D54="","",IFERROR(INDEX('CONFIGURACIÓN'!$O$11:$O$15,MATCH(D54,'CONFIGURACIÓN'!$J$11:$J$15,0)),""))</x:f>
      </x:c>
      <x:c r="I54" s="97" t="str">
        <x:f>IF(OR(F54="",G54="",H54=""),"",F54-AVERAGE(G54:H54))</x:f>
      </x:c>
      <x:c r="J54" s="35"/>
      <x:c r="K54" s="37"/>
      <x:c r="L54" s="37"/>
      <x:c r="M54" s="95" t="str">
        <x:f>IF(A54="","",IF(OR(B54="",C54="",D54="",E54="",F54="",J54="",L54=""),"ERROR",IF(AND(OR(J54="Pendiente de aprobación",J54="Enviada"),L54&lt;'CONFIGURACIÓN'!$D$11),"Vencida",IF(OR(F54&lt;G54,F54&gt;H54),"Revisar presupuesto","Listo"))))</x:f>
      </x:c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 t="n">
        <x:f>'CANDIDATOS'!$A$54</x:f>
        <x:v>0</x:v>
      </x:c>
      <x:c r="AB54" s="1"/>
      <x:c r="AC54" s="1"/>
      <x:c r="AD54" s="1"/>
    </x:row>
    <x:row r="55">
      <x:c r="A55" s="35"/>
      <x:c r="B55" s="35"/>
      <x:c r="C55" s="95" t="str">
        <x:f>IF(B55="","",IFERROR(INDEX('CANDIDATOS'!$B$11:$B$60,MATCH(B55,'CANDIDATOS'!$A$11:$A$60,0)),""))</x:f>
      </x:c>
      <x:c r="D55" s="95" t="str">
        <x:f>IF(B55="","",IFERROR(INDEX('CANDIDATOS'!$C$11:$C$60,MATCH(B55,'CANDIDATOS'!$A$11:$A$60,0)),""))</x:f>
      </x:c>
      <x:c r="E55" s="37"/>
      <x:c r="F55" s="38"/>
      <x:c r="G55" s="97" t="str">
        <x:f>IF(D55="","",IFERROR(INDEX('CONFIGURACIÓN'!$N$11:$N$15,MATCH(D55,'CONFIGURACIÓN'!$J$11:$J$15,0)),""))</x:f>
      </x:c>
      <x:c r="H55" s="97" t="str">
        <x:f>IF(D55="","",IFERROR(INDEX('CONFIGURACIÓN'!$O$11:$O$15,MATCH(D55,'CONFIGURACIÓN'!$J$11:$J$15,0)),""))</x:f>
      </x:c>
      <x:c r="I55" s="97" t="str">
        <x:f>IF(OR(F55="",G55="",H55=""),"",F55-AVERAGE(G55:H55))</x:f>
      </x:c>
      <x:c r="J55" s="35"/>
      <x:c r="K55" s="37"/>
      <x:c r="L55" s="37"/>
      <x:c r="M55" s="95" t="str">
        <x:f>IF(A55="","",IF(OR(B55="",C55="",D55="",E55="",F55="",J55="",L55=""),"ERROR",IF(AND(OR(J55="Pendiente de aprobación",J55="Enviada"),L55&lt;'CONFIGURACIÓN'!$D$11),"Vencida",IF(OR(F55&lt;G55,F55&gt;H55),"Revisar presupuesto","Listo"))))</x:f>
      </x:c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 t="n">
        <x:f>'CANDIDATOS'!$A$55</x:f>
        <x:v>0</x:v>
      </x:c>
      <x:c r="AB55" s="1"/>
      <x:c r="AC55" s="1"/>
      <x:c r="AD55" s="1"/>
    </x:row>
    <x:row r="56">
      <x:c r="A56" s="35"/>
      <x:c r="B56" s="35"/>
      <x:c r="C56" s="95" t="str">
        <x:f>IF(B56="","",IFERROR(INDEX('CANDIDATOS'!$B$11:$B$60,MATCH(B56,'CANDIDATOS'!$A$11:$A$60,0)),""))</x:f>
      </x:c>
      <x:c r="D56" s="95" t="str">
        <x:f>IF(B56="","",IFERROR(INDEX('CANDIDATOS'!$C$11:$C$60,MATCH(B56,'CANDIDATOS'!$A$11:$A$60,0)),""))</x:f>
      </x:c>
      <x:c r="E56" s="37"/>
      <x:c r="F56" s="38"/>
      <x:c r="G56" s="97" t="str">
        <x:f>IF(D56="","",IFERROR(INDEX('CONFIGURACIÓN'!$N$11:$N$15,MATCH(D56,'CONFIGURACIÓN'!$J$11:$J$15,0)),""))</x:f>
      </x:c>
      <x:c r="H56" s="97" t="str">
        <x:f>IF(D56="","",IFERROR(INDEX('CONFIGURACIÓN'!$O$11:$O$15,MATCH(D56,'CONFIGURACIÓN'!$J$11:$J$15,0)),""))</x:f>
      </x:c>
      <x:c r="I56" s="97" t="str">
        <x:f>IF(OR(F56="",G56="",H56=""),"",F56-AVERAGE(G56:H56))</x:f>
      </x:c>
      <x:c r="J56" s="35"/>
      <x:c r="K56" s="37"/>
      <x:c r="L56" s="37"/>
      <x:c r="M56" s="95" t="str">
        <x:f>IF(A56="","",IF(OR(B56="",C56="",D56="",E56="",F56="",J56="",L56=""),"ERROR",IF(AND(OR(J56="Pendiente de aprobación",J56="Enviada"),L56&lt;'CONFIGURACIÓN'!$D$11),"Vencida",IF(OR(F56&lt;G56,F56&gt;H56),"Revisar presupuesto","Listo"))))</x:f>
      </x:c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 t="n">
        <x:f>'CANDIDATOS'!$A$56</x:f>
        <x:v>0</x:v>
      </x:c>
      <x:c r="AB56" s="1"/>
      <x:c r="AC56" s="1"/>
      <x:c r="AD56" s="1"/>
    </x:row>
    <x:row r="57">
      <x:c r="A57" s="35"/>
      <x:c r="B57" s="35"/>
      <x:c r="C57" s="95" t="str">
        <x:f>IF(B57="","",IFERROR(INDEX('CANDIDATOS'!$B$11:$B$60,MATCH(B57,'CANDIDATOS'!$A$11:$A$60,0)),""))</x:f>
      </x:c>
      <x:c r="D57" s="95" t="str">
        <x:f>IF(B57="","",IFERROR(INDEX('CANDIDATOS'!$C$11:$C$60,MATCH(B57,'CANDIDATOS'!$A$11:$A$60,0)),""))</x:f>
      </x:c>
      <x:c r="E57" s="37"/>
      <x:c r="F57" s="38"/>
      <x:c r="G57" s="97" t="str">
        <x:f>IF(D57="","",IFERROR(INDEX('CONFIGURACIÓN'!$N$11:$N$15,MATCH(D57,'CONFIGURACIÓN'!$J$11:$J$15,0)),""))</x:f>
      </x:c>
      <x:c r="H57" s="97" t="str">
        <x:f>IF(D57="","",IFERROR(INDEX('CONFIGURACIÓN'!$O$11:$O$15,MATCH(D57,'CONFIGURACIÓN'!$J$11:$J$15,0)),""))</x:f>
      </x:c>
      <x:c r="I57" s="97" t="str">
        <x:f>IF(OR(F57="",G57="",H57=""),"",F57-AVERAGE(G57:H57))</x:f>
      </x:c>
      <x:c r="J57" s="35"/>
      <x:c r="K57" s="37"/>
      <x:c r="L57" s="37"/>
      <x:c r="M57" s="95" t="str">
        <x:f>IF(A57="","",IF(OR(B57="",C57="",D57="",E57="",F57="",J57="",L57=""),"ERROR",IF(AND(OR(J57="Pendiente de aprobación",J57="Enviada"),L57&lt;'CONFIGURACIÓN'!$D$11),"Vencida",IF(OR(F57&lt;G57,F57&gt;H57),"Revisar presupuesto","Listo"))))</x:f>
      </x:c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 t="n">
        <x:f>'CANDIDATOS'!$A$57</x:f>
        <x:v>0</x:v>
      </x:c>
      <x:c r="AB57" s="1"/>
      <x:c r="AC57" s="1"/>
      <x:c r="AD57" s="1"/>
    </x:row>
    <x:row r="58">
      <x:c r="A58" s="35"/>
      <x:c r="B58" s="35"/>
      <x:c r="C58" s="95" t="str">
        <x:f>IF(B58="","",IFERROR(INDEX('CANDIDATOS'!$B$11:$B$60,MATCH(B58,'CANDIDATOS'!$A$11:$A$60,0)),""))</x:f>
      </x:c>
      <x:c r="D58" s="95" t="str">
        <x:f>IF(B58="","",IFERROR(INDEX('CANDIDATOS'!$C$11:$C$60,MATCH(B58,'CANDIDATOS'!$A$11:$A$60,0)),""))</x:f>
      </x:c>
      <x:c r="E58" s="37"/>
      <x:c r="F58" s="38"/>
      <x:c r="G58" s="97" t="str">
        <x:f>IF(D58="","",IFERROR(INDEX('CONFIGURACIÓN'!$N$11:$N$15,MATCH(D58,'CONFIGURACIÓN'!$J$11:$J$15,0)),""))</x:f>
      </x:c>
      <x:c r="H58" s="97" t="str">
        <x:f>IF(D58="","",IFERROR(INDEX('CONFIGURACIÓN'!$O$11:$O$15,MATCH(D58,'CONFIGURACIÓN'!$J$11:$J$15,0)),""))</x:f>
      </x:c>
      <x:c r="I58" s="97" t="str">
        <x:f>IF(OR(F58="",G58="",H58=""),"",F58-AVERAGE(G58:H58))</x:f>
      </x:c>
      <x:c r="J58" s="35"/>
      <x:c r="K58" s="37"/>
      <x:c r="L58" s="37"/>
      <x:c r="M58" s="95" t="str">
        <x:f>IF(A58="","",IF(OR(B58="",C58="",D58="",E58="",F58="",J58="",L58=""),"ERROR",IF(AND(OR(J58="Pendiente de aprobación",J58="Enviada"),L58&lt;'CONFIGURACIÓN'!$D$11),"Vencida",IF(OR(F58&lt;G58,F58&gt;H58),"Revisar presupuesto","Listo"))))</x:f>
      </x:c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 t="n">
        <x:f>'CANDIDATOS'!$A$58</x:f>
        <x:v>0</x:v>
      </x:c>
      <x:c r="AB58" s="1"/>
      <x:c r="AC58" s="1"/>
      <x:c r="AD58" s="1"/>
    </x:row>
    <x:row r="59">
      <x:c r="A59" s="35"/>
      <x:c r="B59" s="35"/>
      <x:c r="C59" s="95" t="str">
        <x:f>IF(B59="","",IFERROR(INDEX('CANDIDATOS'!$B$11:$B$60,MATCH(B59,'CANDIDATOS'!$A$11:$A$60,0)),""))</x:f>
      </x:c>
      <x:c r="D59" s="95" t="str">
        <x:f>IF(B59="","",IFERROR(INDEX('CANDIDATOS'!$C$11:$C$60,MATCH(B59,'CANDIDATOS'!$A$11:$A$60,0)),""))</x:f>
      </x:c>
      <x:c r="E59" s="37"/>
      <x:c r="F59" s="38"/>
      <x:c r="G59" s="97" t="str">
        <x:f>IF(D59="","",IFERROR(INDEX('CONFIGURACIÓN'!$N$11:$N$15,MATCH(D59,'CONFIGURACIÓN'!$J$11:$J$15,0)),""))</x:f>
      </x:c>
      <x:c r="H59" s="97" t="str">
        <x:f>IF(D59="","",IFERROR(INDEX('CONFIGURACIÓN'!$O$11:$O$15,MATCH(D59,'CONFIGURACIÓN'!$J$11:$J$15,0)),""))</x:f>
      </x:c>
      <x:c r="I59" s="97" t="str">
        <x:f>IF(OR(F59="",G59="",H59=""),"",F59-AVERAGE(G59:H59))</x:f>
      </x:c>
      <x:c r="J59" s="35"/>
      <x:c r="K59" s="37"/>
      <x:c r="L59" s="37"/>
      <x:c r="M59" s="95" t="str">
        <x:f>IF(A59="","",IF(OR(B59="",C59="",D59="",E59="",F59="",J59="",L59=""),"ERROR",IF(AND(OR(J59="Pendiente de aprobación",J59="Enviada"),L59&lt;'CONFIGURACIÓN'!$D$11),"Vencida",IF(OR(F59&lt;G59,F59&gt;H59),"Revisar presupuesto","Listo"))))</x:f>
      </x:c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 t="n">
        <x:f>'CANDIDATOS'!$A$59</x:f>
        <x:v>0</x:v>
      </x:c>
      <x:c r="AB59" s="1"/>
      <x:c r="AC59" s="1"/>
      <x:c r="AD59" s="1"/>
    </x:row>
    <x:row r="60">
      <x:c r="A60" s="36"/>
      <x:c r="B60" s="36"/>
      <x:c r="C60" s="96" t="str">
        <x:f>IF(B60="","",IFERROR(INDEX('CANDIDATOS'!$B$11:$B$60,MATCH(B60,'CANDIDATOS'!$A$11:$A$60,0)),""))</x:f>
      </x:c>
      <x:c r="D60" s="96" t="str">
        <x:f>IF(B60="","",IFERROR(INDEX('CANDIDATOS'!$C$11:$C$60,MATCH(B60,'CANDIDATOS'!$A$11:$A$60,0)),""))</x:f>
      </x:c>
      <x:c r="E60" s="52"/>
      <x:c r="F60" s="53"/>
      <x:c r="G60" s="98" t="str">
        <x:f>IF(D60="","",IFERROR(INDEX('CONFIGURACIÓN'!$N$11:$N$15,MATCH(D60,'CONFIGURACIÓN'!$J$11:$J$15,0)),""))</x:f>
      </x:c>
      <x:c r="H60" s="98" t="str">
        <x:f>IF(D60="","",IFERROR(INDEX('CONFIGURACIÓN'!$O$11:$O$15,MATCH(D60,'CONFIGURACIÓN'!$J$11:$J$15,0)),""))</x:f>
      </x:c>
      <x:c r="I60" s="98" t="str">
        <x:f>IF(OR(F60="",G60="",H60=""),"",F60-AVERAGE(G60:H60))</x:f>
      </x:c>
      <x:c r="J60" s="36"/>
      <x:c r="K60" s="52"/>
      <x:c r="L60" s="52"/>
      <x:c r="M60" s="96" t="str">
        <x:f>IF(A60="","",IF(OR(B60="",C60="",D60="",E60="",F60="",J60="",L60=""),"ERROR",IF(AND(OR(J60="Pendiente de aprobación",J60="Enviada"),L60&lt;'CONFIGURACIÓN'!$D$11),"Vencida",IF(OR(F60&lt;G60,F60&gt;H60),"Revisar presupuesto","Listo"))))</x:f>
      </x:c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 t="n">
        <x:f>'CANDIDATOS'!$A$60</x:f>
        <x:v>0</x:v>
      </x:c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M11:M60">
    <x:cfRule type="cellIs" dxfId="8" priority="1" operator="equal">
      <x:formula>"Revisar presupuesto"</x:formula>
    </x:cfRule>
    <x:cfRule type="cellIs" dxfId="9" priority="2" operator="equal">
      <x:formula>"Vencida"</x:formula>
    </x:cfRule>
    <x:cfRule type="cellIs" dxfId="10" priority="3" operator="equal">
      <x:formula>"ERROR"</x:formula>
    </x:cfRule>
  </x:conditionalFormatting>
  <x:dataValidations count="2">
    <x:dataValidation type="list" sqref="B11:B60">
      <x:formula1>$AA$11:$AA$60</x:formula1>
    </x:dataValidation>
    <x:dataValidation type="list" sqref="J11:J60">
      <x:formula1>$AB$11:$AB$16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9119e47561e4687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1" hidden="0" customWidth="1"/>
    <x:col min="3" max="3" width="17" hidden="0" customWidth="1"/>
    <x:col min="4" max="4" width="13" hidden="0" customWidth="1"/>
    <x:col min="5" max="5" width="13" hidden="0" customWidth="1"/>
    <x:col min="6" max="6" width="14" hidden="0" customWidth="1"/>
    <x:col min="7" max="7" width="11" hidden="0" customWidth="1"/>
    <x:col min="8" max="8" width="11" hidden="0" customWidth="1"/>
    <x:col min="9" max="9" width="17" hidden="0" customWidth="1"/>
    <x:col min="10" max="10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Inicio</x:v>
      </x:c>
      <x:c r="B2" s="10" t="str">
        <x:v>Inicio</x:v>
      </x:c>
      <x:c r="C2" s="10" t="str">
        <x:v>Configuración</x:v>
      </x:c>
      <x:c r="D2" s="10" t="str">
        <x:v>Configuración</x:v>
      </x:c>
      <x:c r="E2" s="10" t="str">
        <x:v>Candidatos</x:v>
      </x:c>
      <x:c r="F2" s="10" t="str">
        <x:v>Candidatos</x:v>
      </x:c>
      <x:c r="G2" s="10" t="str">
        <x:v>Entrevistas</x:v>
      </x:c>
      <x:c r="H2" s="10" t="str">
        <x:v>Entrevistas</x:v>
      </x:c>
      <x:c r="I2" s="10" t="str">
        <x:v>Evaluaciones</x:v>
      </x:c>
      <x:c r="J2" s="10" t="str">
        <x:v>Evaluaciones</x:v>
      </x:c>
      <x:c r="K2" s="10" t="str">
        <x:v>Ofertas</x:v>
      </x:c>
      <x:c r="L2" s="10" t="str">
        <x:v>Ofertas</x:v>
      </x:c>
      <x:c r="M2" s="6" t="str">
        <x:v>Proceso</x:v>
      </x:c>
      <x:c r="N2" s="6" t="str">
        <x:v>Proceso</x:v>
      </x:c>
      <x:c r="O2" s="10" t="str">
        <x:v>Panel</x:v>
      </x:c>
      <x:c r="P2" s="10" t="str">
        <x:v>Panel</x:v>
      </x:c>
      <x:c r="Q2" s="10" t="str">
        <x:v>Panel</x:v>
      </x:c>
      <x:c r="R2" s="10" t="str">
        <x:v>Auditoría</x:v>
      </x:c>
      <x:c r="S2" s="10" t="str">
        <x:v>Auditoría</x:v>
      </x:c>
      <x:c r="T2" s="10" t="str">
        <x:v>Auditoría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COBERTURA DE PUESTOS</x:v>
      </x:c>
      <x:c r="B4" s="11" t="str">
        <x:v>COBERTURA DE PUESTOS</x:v>
      </x:c>
      <x:c r="C4" s="11" t="str">
        <x:v>COBERTURA DE PUESTOS</x:v>
      </x:c>
      <x:c r="D4" s="11" t="str">
        <x:v>COBERTURA DE PUESTOS</x:v>
      </x:c>
      <x:c r="E4" s="11" t="str">
        <x:v>COBERTURA DE PUESTOS</x:v>
      </x:c>
      <x:c r="F4" s="11" t="str">
        <x:v>COBERTURA DE PUESTOS</x:v>
      </x:c>
      <x:c r="G4" s="11" t="str">
        <x:v>COBERTURA DE PUESTOS</x:v>
      </x:c>
      <x:c r="H4" s="11" t="str">
        <x:v>COBERTURA DE PUESTOS</x:v>
      </x:c>
      <x:c r="I4" s="11" t="str">
        <x:v>COBERTURA DE PUESTOS</x:v>
      </x:c>
      <x:c r="J4" s="11" t="str">
        <x:v>COBERTURA DE PUESTOS</x:v>
      </x:c>
      <x:c r="K4" s="11" t="str">
        <x:v>COBERTURA DE PUESTOS</x:v>
      </x:c>
      <x:c r="L4" s="11" t="str">
        <x:v>COBERTURA DE PUESTOS</x:v>
      </x:c>
      <x:c r="M4" s="11" t="str">
        <x:v>COBERTURA DE PUESTOS</x:v>
      </x:c>
      <x:c r="N4" s="11" t="str">
        <x:v>COBERTURA DE PUESTOS</x:v>
      </x:c>
      <x:c r="O4" s="11" t="str">
        <x:v>COBERTURA DE PUESTOS</x:v>
      </x:c>
      <x:c r="P4" s="11" t="str">
        <x:v>COBERTURA DE PUESTOS</x:v>
      </x:c>
      <x:c r="Q4" s="11" t="str">
        <x:v>COBERTURA DE PUESTOS</x:v>
      </x:c>
      <x:c r="R4" s="11" t="str">
        <x:v>COBERTURA DE PUESTOS</x:v>
      </x:c>
      <x:c r="S4" s="11" t="str">
        <x:v>COBERTURA DE PUESTOS</x:v>
      </x:c>
      <x:c r="T4" s="11" t="str">
        <x:v>COBERTURA DE PUESTOS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Cobertura del Proceso por Puesto</x:v>
      </x:c>
      <x:c r="B6" s="16" t="str">
        <x:v>Cobertura del Proceso por Puesto</x:v>
      </x:c>
      <x:c r="C6" s="16" t="str">
        <x:v>Cobertura del Proceso por Puesto</x:v>
      </x:c>
      <x:c r="D6" s="16" t="str">
        <x:v>Cobertura del Proceso por Puesto</x:v>
      </x:c>
      <x:c r="E6" s="16" t="str">
        <x:v>Cobertura del Proceso por Puesto</x:v>
      </x:c>
      <x:c r="F6" s="16" t="str">
        <x:v>Cobertura del Proceso por Puesto</x:v>
      </x:c>
      <x:c r="G6" s="16" t="str">
        <x:v>Cobertura del Proceso por Puesto</x:v>
      </x:c>
      <x:c r="H6" s="16" t="str">
        <x:v>Cobertura del Proceso por Puesto</x:v>
      </x:c>
      <x:c r="I6" s="16" t="str">
        <x:v>Cobertura del Proceso por Puesto</x:v>
      </x:c>
      <x:c r="J6" s="16" t="str">
        <x:v>Cobertura del Proceso por Puesto</x:v>
      </x:c>
      <x:c r="K6" s="16" t="str">
        <x:v>Cobertura del Proceso por Puesto</x:v>
      </x:c>
      <x:c r="L6" s="16" t="str">
        <x:v>Cobertura del Proceso por Puesto</x:v>
      </x:c>
      <x:c r="M6" s="16" t="str">
        <x:v>Cobertura del Proceso por Puesto</x:v>
      </x:c>
      <x:c r="N6" s="16" t="str">
        <x:v>Cobertura del Proceso por Puesto</x:v>
      </x:c>
      <x:c r="O6" s="16" t="str">
        <x:v>Cobertura del Proceso por Puesto</x:v>
      </x:c>
      <x:c r="P6" s="16" t="str">
        <x:v>Cobertura del Proceso por Puesto</x:v>
      </x:c>
      <x:c r="Q6" s="16" t="str">
        <x:v>Cobertura del Proceso por Puesto</x:v>
      </x:c>
      <x:c r="R6" s="16" t="str">
        <x:v>Cobertura del Proceso por Puesto</x:v>
      </x:c>
      <x:c r="S6" s="16" t="str">
        <x:v>Cobertura del Proceso por Puesto</x:v>
      </x:c>
      <x:c r="T6" s="16" t="str">
        <x:v>Cobertura del Proceso por Puesto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Vea cobertura, cuellos de botella, progreso y riesgo por puesto.</x:v>
      </x:c>
      <x:c r="B7" s="18" t="str">
        <x:v>Vea cobertura, cuellos de botella, progreso y riesgo por puesto.</x:v>
      </x:c>
      <x:c r="C7" s="18" t="str">
        <x:v>Vea cobertura, cuellos de botella, progreso y riesgo por puesto.</x:v>
      </x:c>
      <x:c r="D7" s="18" t="str">
        <x:v>Vea cobertura, cuellos de botella, progreso y riesgo por puesto.</x:v>
      </x:c>
      <x:c r="E7" s="18" t="str">
        <x:v>Vea cobertura, cuellos de botella, progreso y riesgo por puesto.</x:v>
      </x:c>
      <x:c r="F7" s="18" t="str">
        <x:v>Vea cobertura, cuellos de botella, progreso y riesgo por puesto.</x:v>
      </x:c>
      <x:c r="G7" s="18" t="str">
        <x:v>Vea cobertura, cuellos de botella, progreso y riesgo por puesto.</x:v>
      </x:c>
      <x:c r="H7" s="18" t="str">
        <x:v>Vea cobertura, cuellos de botella, progreso y riesgo por puesto.</x:v>
      </x:c>
      <x:c r="I7" s="18" t="str">
        <x:v>Vea cobertura, cuellos de botella, progreso y riesgo por puesto.</x:v>
      </x:c>
      <x:c r="J7" s="18" t="str">
        <x:v>Vea cobertura, cuellos de botella, progreso y riesgo por puesto.</x:v>
      </x:c>
      <x:c r="K7" s="18" t="str">
        <x:v>Vea cobertura, cuellos de botella, progreso y riesgo por puesto.</x:v>
      </x:c>
      <x:c r="L7" s="18" t="str">
        <x:v>Vea cobertura, cuellos de botella, progreso y riesgo por puesto.</x:v>
      </x:c>
      <x:c r="M7" s="18" t="str">
        <x:v>Vea cobertura, cuellos de botella, progreso y riesgo por puesto.</x:v>
      </x:c>
      <x:c r="N7" s="18" t="str">
        <x:v>Vea cobertura, cuellos de botella, progreso y riesgo por puesto.</x:v>
      </x:c>
      <x:c r="O7" s="18" t="str">
        <x:v>Vea cobertura, cuellos de botella, progreso y riesgo por puesto.</x:v>
      </x:c>
      <x:c r="P7" s="18" t="str">
        <x:v>Vea cobertura, cuellos de botella, progreso y riesgo por puesto.</x:v>
      </x:c>
      <x:c r="Q7" s="18" t="str">
        <x:v>Vea cobertura, cuellos de botella, progreso y riesgo por puesto.</x:v>
      </x:c>
      <x:c r="R7" s="18" t="str">
        <x:v>Vea cobertura, cuellos de botella, progreso y riesgo por puesto.</x:v>
      </x:c>
      <x:c r="S7" s="18" t="str">
        <x:v>Vea cobertura, cuellos de botella, progreso y riesgo por puesto.</x:v>
      </x:c>
      <x:c r="T7" s="18" t="str">
        <x:v>Vea cobertura, cuellos de botella, progreso y riesgo por puesto.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7" t="str">
        <x:v>COBERTURA DE PUESTOS</x:v>
      </x:c>
      <x:c r="B9" s="28" t="str">
        <x:v>COBERTURA DE PUESTOS</x:v>
      </x:c>
      <x:c r="C9" s="28" t="str">
        <x:v>COBERTURA DE PUESTOS</x:v>
      </x:c>
      <x:c r="D9" s="28" t="str">
        <x:v>COBERTURA DE PUESTOS</x:v>
      </x:c>
      <x:c r="E9" s="28" t="str">
        <x:v>COBERTURA DE PUESTOS</x:v>
      </x:c>
      <x:c r="F9" s="28" t="str">
        <x:v>COBERTURA DE PUESTOS</x:v>
      </x:c>
      <x:c r="G9" s="28" t="str">
        <x:v>COBERTURA DE PUESTOS</x:v>
      </x:c>
      <x:c r="H9" s="28" t="str">
        <x:v>COBERTURA DE PUESTOS</x:v>
      </x:c>
      <x:c r="I9" s="28" t="str">
        <x:v>COBERTURA DE PUESTOS</x:v>
      </x:c>
      <x:c r="J9" s="29" t="str">
        <x:v>COBERTURA DE PUESTOS</x:v>
      </x:c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Puesto</x:v>
      </x:c>
      <x:c r="B10" s="50" t="str">
        <x:v>Vacantes</x:v>
      </x:c>
      <x:c r="C10" s="50" t="str">
        <x:v>Candidatos activos</x:v>
      </x:c>
      <x:c r="D10" s="50" t="str">
        <x:v>Preselección</x:v>
      </x:c>
      <x:c r="E10" s="50" t="str">
        <x:v>Entrevista</x:v>
      </x:c>
      <x:c r="F10" s="50" t="str">
        <x:v>Revisión final</x:v>
      </x:c>
      <x:c r="G10" s="50" t="str">
        <x:v>Oferta</x:v>
      </x:c>
      <x:c r="H10" s="50" t="str">
        <x:v>Contratados</x:v>
      </x:c>
      <x:c r="I10" s="50" t="str">
        <x:v>Candidatos por vacante</x:v>
      </x:c>
      <x:c r="J10" s="51" t="str">
        <x:v>Señal del proceso</x:v>
      </x:c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2" t="str">
        <x:v>Coordinador de Operaciones</x:v>
      </x:c>
      <x:c r="B11" s="95" t="n">
        <x:f>IFERROR(INDEX('CONFIGURACIÓN'!$K$11:$K$15,MATCH(A11,'CONFIGURACIÓN'!$J$11:$J$15,0)),0)</x:f>
        <x:v>1</x:v>
      </x:c>
      <x:c r="C11" s="95" t="n">
        <x:f>SUM(COUNTIFS('CANDIDATOS'!$C$11:$C$60,A11,'CANDIDATOS'!$F$11:$F$60,"Solicitud"),COUNTIFS('CANDIDATOS'!$C$11:$C$60,A11,'CANDIDATOS'!$F$11:$F$60,"Preselección"),COUNTIFS('CANDIDATOS'!$C$11:$C$60,A11,'CANDIDATOS'!$F$11:$F$60,"Entrevista"),COUNTIFS('CANDIDATOS'!$C$11:$C$60,A11,'CANDIDATOS'!$F$11:$F$60,"Revisión final"),COUNTIFS('CANDIDATOS'!$C$11:$C$60,A11,'CANDIDATOS'!$F$11:$F$60,"Oferta"))</x:f>
        <x:v>1</x:v>
      </x:c>
      <x:c r="D11" s="95" t="n">
        <x:f>COUNTIFS('CANDIDATOS'!$C$11:$C$60,A11,'CANDIDATOS'!$F$11:$F$60,"Preselección")</x:f>
        <x:v>0</x:v>
      </x:c>
      <x:c r="E11" s="95" t="n">
        <x:f>COUNTIFS('CANDIDATOS'!$C$11:$C$60,A11,'CANDIDATOS'!$F$11:$F$60,"Entrevista")</x:f>
        <x:v>1</x:v>
      </x:c>
      <x:c r="F11" s="95" t="n">
        <x:f>COUNTIFS('CANDIDATOS'!$C$11:$C$60,A11,'CANDIDATOS'!$F$11:$F$60,"Revisión final")</x:f>
        <x:v>0</x:v>
      </x:c>
      <x:c r="G11" s="95" t="n">
        <x:f>COUNTIFS('CANDIDATOS'!$C$11:$C$60,A11,'CANDIDATOS'!$F$11:$F$60,"Oferta")</x:f>
        <x:v>0</x:v>
      </x:c>
      <x:c r="H11" s="95" t="n">
        <x:f>COUNTIFS('CANDIDATOS'!$C$11:$C$60,A11,'CANDIDATOS'!$F$11:$F$60,"Contratado")</x:f>
        <x:v>0</x:v>
      </x:c>
      <x:c r="I11" s="99" t="n">
        <x:f>IF(B11=0,"",C11/B11)</x:f>
        <x:v>1</x:v>
      </x:c>
      <x:c r="J11" s="95" t="str">
        <x:f>IF(B11=0,"",IF(C11=0,"Sin cobertura",IF(I11&lt;2,"Proceso débil","Saludable")))</x:f>
        <x:v>Proceso débil</x:v>
      </x:c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>
      <x:c r="A12" s="2" t="str">
        <x:v>Ejecutivo de Ventas</x:v>
      </x:c>
      <x:c r="B12" s="95" t="n">
        <x:f>IFERROR(INDEX('CONFIGURACIÓN'!$K$11:$K$15,MATCH(A12,'CONFIGURACIÓN'!$J$11:$J$15,0)),0)</x:f>
        <x:v>2</x:v>
      </x:c>
      <x:c r="C12" s="95" t="n">
        <x:f>SUM(COUNTIFS('CANDIDATOS'!$C$11:$C$60,A12,'CANDIDATOS'!$F$11:$F$60,"Solicitud"),COUNTIFS('CANDIDATOS'!$C$11:$C$60,A12,'CANDIDATOS'!$F$11:$F$60,"Preselección"),COUNTIFS('CANDIDATOS'!$C$11:$C$60,A12,'CANDIDATOS'!$F$11:$F$60,"Entrevista"),COUNTIFS('CANDIDATOS'!$C$11:$C$60,A12,'CANDIDATOS'!$F$11:$F$60,"Revisión final"),COUNTIFS('CANDIDATOS'!$C$11:$C$60,A12,'CANDIDATOS'!$F$11:$F$60,"Oferta"))</x:f>
        <x:v>2</x:v>
      </x:c>
      <x:c r="D12" s="95" t="n">
        <x:f>COUNTIFS('CANDIDATOS'!$C$11:$C$60,A12,'CANDIDATOS'!$F$11:$F$60,"Preselección")</x:f>
        <x:v>1</x:v>
      </x:c>
      <x:c r="E12" s="95" t="n">
        <x:f>COUNTIFS('CANDIDATOS'!$C$11:$C$60,A12,'CANDIDATOS'!$F$11:$F$60,"Entrevista")</x:f>
        <x:v>1</x:v>
      </x:c>
      <x:c r="F12" s="95" t="n">
        <x:f>COUNTIFS('CANDIDATOS'!$C$11:$C$60,A12,'CANDIDATOS'!$F$11:$F$60,"Revisión final")</x:f>
        <x:v>0</x:v>
      </x:c>
      <x:c r="G12" s="95" t="n">
        <x:f>COUNTIFS('CANDIDATOS'!$C$11:$C$60,A12,'CANDIDATOS'!$F$11:$F$60,"Oferta")</x:f>
        <x:v>0</x:v>
      </x:c>
      <x:c r="H12" s="95" t="n">
        <x:f>COUNTIFS('CANDIDATOS'!$C$11:$C$60,A12,'CANDIDATOS'!$F$11:$F$60,"Contratado")</x:f>
        <x:v>0</x:v>
      </x:c>
      <x:c r="I12" s="99" t="n">
        <x:f>IF(B12=0,"",C12/B12)</x:f>
        <x:v>1</x:v>
      </x:c>
      <x:c r="J12" s="95" t="str">
        <x:f>IF(B12=0,"",IF(C12=0,"Sin cobertura",IF(I12&lt;2,"Proceso débil","Saludable")))</x:f>
        <x:v>Proceso débil</x:v>
      </x:c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>
      <x:c r="A13" s="2" t="str">
        <x:v>Analista Financiero</x:v>
      </x:c>
      <x:c r="B13" s="95" t="n">
        <x:f>IFERROR(INDEX('CONFIGURACIÓN'!$K$11:$K$15,MATCH(A13,'CONFIGURACIÓN'!$J$11:$J$15,0)),0)</x:f>
        <x:v>1</x:v>
      </x:c>
      <x:c r="C13" s="95" t="n">
        <x:f>SUM(COUNTIFS('CANDIDATOS'!$C$11:$C$60,A13,'CANDIDATOS'!$F$11:$F$60,"Solicitud"),COUNTIFS('CANDIDATOS'!$C$11:$C$60,A13,'CANDIDATOS'!$F$11:$F$60,"Preselección"),COUNTIFS('CANDIDATOS'!$C$11:$C$60,A13,'CANDIDATOS'!$F$11:$F$60,"Entrevista"),COUNTIFS('CANDIDATOS'!$C$11:$C$60,A13,'CANDIDATOS'!$F$11:$F$60,"Revisión final"),COUNTIFS('CANDIDATOS'!$C$11:$C$60,A13,'CANDIDATOS'!$F$11:$F$60,"Oferta"))</x:f>
        <x:v>2</x:v>
      </x:c>
      <x:c r="D13" s="95" t="n">
        <x:f>COUNTIFS('CANDIDATOS'!$C$11:$C$60,A13,'CANDIDATOS'!$F$11:$F$60,"Preselección")</x:f>
        <x:v>0</x:v>
      </x:c>
      <x:c r="E13" s="95" t="n">
        <x:f>COUNTIFS('CANDIDATOS'!$C$11:$C$60,A13,'CANDIDATOS'!$F$11:$F$60,"Entrevista")</x:f>
        <x:v>0</x:v>
      </x:c>
      <x:c r="F13" s="95" t="n">
        <x:f>COUNTIFS('CANDIDATOS'!$C$11:$C$60,A13,'CANDIDATOS'!$F$11:$F$60,"Revisión final")</x:f>
        <x:v>1</x:v>
      </x:c>
      <x:c r="G13" s="95" t="n">
        <x:f>COUNTIFS('CANDIDATOS'!$C$11:$C$60,A13,'CANDIDATOS'!$F$11:$F$60,"Oferta")</x:f>
        <x:v>0</x:v>
      </x:c>
      <x:c r="H13" s="95" t="n">
        <x:f>COUNTIFS('CANDIDATOS'!$C$11:$C$60,A13,'CANDIDATOS'!$F$11:$F$60,"Contratado")</x:f>
        <x:v>0</x:v>
      </x:c>
      <x:c r="I13" s="99" t="n">
        <x:f>IF(B13=0,"",C13/B13)</x:f>
        <x:v>2</x:v>
      </x:c>
      <x:c r="J13" s="95" t="str">
        <x:f>IF(B13=0,"",IF(C13=0,"Sin cobertura",IF(I13&lt;2,"Proceso débil","Saludable")))</x:f>
        <x:v>Saludable</x:v>
      </x:c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>
      <x:c r="A14" s="2" t="str">
        <x:v>Especialista de Marketing</x:v>
      </x:c>
      <x:c r="B14" s="95" t="n">
        <x:f>IFERROR(INDEX('CONFIGURACIÓN'!$K$11:$K$15,MATCH(A14,'CONFIGURACIÓN'!$J$11:$J$15,0)),0)</x:f>
        <x:v>1</x:v>
      </x:c>
      <x:c r="C14" s="95" t="n">
        <x:f>SUM(COUNTIFS('CANDIDATOS'!$C$11:$C$60,A14,'CANDIDATOS'!$F$11:$F$60,"Solicitud"),COUNTIFS('CANDIDATOS'!$C$11:$C$60,A14,'CANDIDATOS'!$F$11:$F$60,"Preselección"),COUNTIFS('CANDIDATOS'!$C$11:$C$60,A14,'CANDIDATOS'!$F$11:$F$60,"Entrevista"),COUNTIFS('CANDIDATOS'!$C$11:$C$60,A14,'CANDIDATOS'!$F$11:$F$60,"Revisión final"),COUNTIFS('CANDIDATOS'!$C$11:$C$60,A14,'CANDIDATOS'!$F$11:$F$60,"Oferta"))</x:f>
        <x:v>1</x:v>
      </x:c>
      <x:c r="D14" s="95" t="n">
        <x:f>COUNTIFS('CANDIDATOS'!$C$11:$C$60,A14,'CANDIDATOS'!$F$11:$F$60,"Preselección")</x:f>
        <x:v>0</x:v>
      </x:c>
      <x:c r="E14" s="95" t="n">
        <x:f>COUNTIFS('CANDIDATOS'!$C$11:$C$60,A14,'CANDIDATOS'!$F$11:$F$60,"Entrevista")</x:f>
        <x:v>0</x:v>
      </x:c>
      <x:c r="F14" s="95" t="n">
        <x:f>COUNTIFS('CANDIDATOS'!$C$11:$C$60,A14,'CANDIDATOS'!$F$11:$F$60,"Revisión final")</x:f>
        <x:v>0</x:v>
      </x:c>
      <x:c r="G14" s="95" t="n">
        <x:f>COUNTIFS('CANDIDATOS'!$C$11:$C$60,A14,'CANDIDATOS'!$F$11:$F$60,"Oferta")</x:f>
        <x:v>1</x:v>
      </x:c>
      <x:c r="H14" s="95" t="n">
        <x:f>COUNTIFS('CANDIDATOS'!$C$11:$C$60,A14,'CANDIDATOS'!$F$11:$F$60,"Contratado")</x:f>
        <x:v>0</x:v>
      </x:c>
      <x:c r="I14" s="99" t="n">
        <x:f>IF(B14=0,"",C14/B14)</x:f>
        <x:v>1</x:v>
      </x:c>
      <x:c r="J14" s="95" t="str">
        <x:f>IF(B14=0,"",IF(C14=0,"Sin cobertura",IF(I14&lt;2,"Proceso débil","Saludable")))</x:f>
        <x:v>Proceso débil</x:v>
      </x:c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>
      <x:c r="A15" s="2" t="str">
        <x:v>Responsable de Éxito del Cliente</x:v>
      </x:c>
      <x:c r="B15" s="96" t="n">
        <x:f>IFERROR(INDEX('CONFIGURACIÓN'!$K$11:$K$15,MATCH(A15,'CONFIGURACIÓN'!$J$11:$J$15,0)),0)</x:f>
        <x:v>1</x:v>
      </x:c>
      <x:c r="C15" s="96" t="n">
        <x:f>SUM(COUNTIFS('CANDIDATOS'!$C$11:$C$60,A15,'CANDIDATOS'!$F$11:$F$60,"Solicitud"),COUNTIFS('CANDIDATOS'!$C$11:$C$60,A15,'CANDIDATOS'!$F$11:$F$60,"Preselección"),COUNTIFS('CANDIDATOS'!$C$11:$C$60,A15,'CANDIDATOS'!$F$11:$F$60,"Entrevista"),COUNTIFS('CANDIDATOS'!$C$11:$C$60,A15,'CANDIDATOS'!$F$11:$F$60,"Revisión final"),COUNTIFS('CANDIDATOS'!$C$11:$C$60,A15,'CANDIDATOS'!$F$11:$F$60,"Oferta"))</x:f>
        <x:v>1</x:v>
      </x:c>
      <x:c r="D15" s="96" t="n">
        <x:f>COUNTIFS('CANDIDATOS'!$C$11:$C$60,A15,'CANDIDATOS'!$F$11:$F$60,"Preselección")</x:f>
        <x:v>1</x:v>
      </x:c>
      <x:c r="E15" s="96" t="n">
        <x:f>COUNTIFS('CANDIDATOS'!$C$11:$C$60,A15,'CANDIDATOS'!$F$11:$F$60,"Entrevista")</x:f>
        <x:v>0</x:v>
      </x:c>
      <x:c r="F15" s="96" t="n">
        <x:f>COUNTIFS('CANDIDATOS'!$C$11:$C$60,A15,'CANDIDATOS'!$F$11:$F$60,"Revisión final")</x:f>
        <x:v>0</x:v>
      </x:c>
      <x:c r="G15" s="96" t="n">
        <x:f>COUNTIFS('CANDIDATOS'!$C$11:$C$60,A15,'CANDIDATOS'!$F$11:$F$60,"Oferta")</x:f>
        <x:v>0</x:v>
      </x:c>
      <x:c r="H15" s="96" t="n">
        <x:f>COUNTIFS('CANDIDATOS'!$C$11:$C$60,A15,'CANDIDATOS'!$F$11:$F$60,"Contratado")</x:f>
        <x:v>1</x:v>
      </x:c>
      <x:c r="I15" s="100" t="n">
        <x:f>IF(B15=0,"",C15/B15)</x:f>
        <x:v>1</x:v>
      </x:c>
      <x:c r="J15" s="96" t="str">
        <x:f>IF(B15=0,"",IF(C15=0,"Sin cobertura",IF(I15&lt;2,"Proceso débil","Saludable")))</x:f>
        <x:v>Proceso débil</x:v>
      </x:c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J9"/>
  </x:mergeCells>
  <x:conditionalFormatting sqref="J11:J15">
    <x:cfRule type="cellIs" dxfId="11" priority="1" operator="equal">
      <x:formula>"Sin cobertura"</x:formula>
    </x:cfRule>
    <x:cfRule type="cellIs" dxfId="12" priority="2" operator="equal">
      <x:formula>"Proceso débil"</x:formula>
    </x:cfRule>
  </x:conditionalFormatting>
  <x:pageMargins left="0.7" right="0.7" top="0.75" bottom="0.75" header="0.3" footer="0.3"/>
  <x:drawing xmlns:r="http://schemas.openxmlformats.org/officeDocument/2006/relationships" r:id="R79f3b76175dc4f7a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19" hidden="0" customWidth="1"/>
    <x:col min="5" max="5" width="14" hidden="0" customWidth="1"/>
    <x:col min="6" max="6" width="20" hidden="0" customWidth="1"/>
    <x:col min="7" max="7" width="3" hidden="0" customWidth="1"/>
    <x:col min="8" max="8" width="19" hidden="0" customWidth="1"/>
    <x:col min="9" max="9" width="12" hidden="0" customWidth="1"/>
    <x:col min="10" max="10" width="3" hidden="0" customWidth="1"/>
    <x:col min="11" max="11" width="3" hidden="0" customWidth="1"/>
    <x:col min="12" max="12" width="20" hidden="0" customWidth="1"/>
    <x:col min="13" max="13" width="12" hidden="0" customWidth="1"/>
    <x:col min="14" max="14" width="3" hidden="0" customWidth="1"/>
    <x:col min="15" max="15" width="10" hidden="0" customWidth="1"/>
    <x:col min="16" max="16" width="15" hidden="0" customWidth="1"/>
    <x:col min="17" max="17" width="12" hidden="0" customWidth="1"/>
    <x:col min="18" max="18" width="10" hidden="0" customWidth="1"/>
    <x:col min="19" max="19" width="10" hidden="0" customWidth="1"/>
    <x:col min="20" max="20" width="1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Inicio</x:v>
      </x:c>
      <x:c r="B2" s="10" t="str">
        <x:v>Inicio</x:v>
      </x:c>
      <x:c r="C2" s="10" t="str">
        <x:v>Configuración</x:v>
      </x:c>
      <x:c r="D2" s="10" t="str">
        <x:v>Configuración</x:v>
      </x:c>
      <x:c r="E2" s="10" t="str">
        <x:v>Candidatos</x:v>
      </x:c>
      <x:c r="F2" s="10" t="str">
        <x:v>Candidatos</x:v>
      </x:c>
      <x:c r="G2" s="10" t="str">
        <x:v>Entrevistas</x:v>
      </x:c>
      <x:c r="H2" s="10" t="str">
        <x:v>Entrevistas</x:v>
      </x:c>
      <x:c r="I2" s="10" t="str">
        <x:v>Evaluaciones</x:v>
      </x:c>
      <x:c r="J2" s="10" t="str">
        <x:v>Evaluaciones</x:v>
      </x:c>
      <x:c r="K2" s="10" t="str">
        <x:v>Ofertas</x:v>
      </x:c>
      <x:c r="L2" s="10" t="str">
        <x:v>Ofertas</x:v>
      </x:c>
      <x:c r="M2" s="10" t="str">
        <x:v>Proceso</x:v>
      </x:c>
      <x:c r="N2" s="10" t="str">
        <x:v>Proceso</x:v>
      </x:c>
      <x:c r="O2" s="6" t="str">
        <x:v>Panel</x:v>
      </x:c>
      <x:c r="P2" s="6" t="str">
        <x:v>Panel</x:v>
      </x:c>
      <x:c r="Q2" s="6" t="str">
        <x:v>Panel</x:v>
      </x:c>
      <x:c r="R2" s="10" t="str">
        <x:v>Auditoría</x:v>
      </x:c>
      <x:c r="S2" s="10" t="str">
        <x:v>Auditoría</x:v>
      </x:c>
      <x:c r="T2" s="10" t="str">
        <x:v>Auditoría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VISTA DE DECISIÓN</x:v>
      </x:c>
      <x:c r="B4" s="11" t="str">
        <x:v>VISTA DE DECISIÓN</x:v>
      </x:c>
      <x:c r="C4" s="11" t="str">
        <x:v>VISTA DE DECISIÓN</x:v>
      </x:c>
      <x:c r="D4" s="11" t="str">
        <x:v>VISTA DE DECISIÓN</x:v>
      </x:c>
      <x:c r="E4" s="11" t="str">
        <x:v>VISTA DE DECISIÓN</x:v>
      </x:c>
      <x:c r="F4" s="11" t="str">
        <x:v>VISTA DE DECISIÓN</x:v>
      </x:c>
      <x:c r="G4" s="11" t="str">
        <x:v>VISTA DE DECISIÓN</x:v>
      </x:c>
      <x:c r="H4" s="11" t="str">
        <x:v>VISTA DE DECISIÓN</x:v>
      </x:c>
      <x:c r="I4" s="11" t="str">
        <x:v>VISTA DE DECISIÓN</x:v>
      </x:c>
      <x:c r="J4" s="11" t="str">
        <x:v>VISTA DE DECISIÓN</x:v>
      </x:c>
      <x:c r="K4" s="11" t="str">
        <x:v>VISTA DE DECISIÓN</x:v>
      </x:c>
      <x:c r="L4" s="11" t="str">
        <x:v>VISTA DE DECISIÓN</x:v>
      </x:c>
      <x:c r="M4" s="11" t="str">
        <x:v>VISTA DE DECISIÓN</x:v>
      </x:c>
      <x:c r="N4" s="11" t="str">
        <x:v>VISTA DE DECISIÓN</x:v>
      </x:c>
      <x:c r="O4" s="11" t="str">
        <x:v>VISTA DE DECISIÓN</x:v>
      </x:c>
      <x:c r="P4" s="11" t="str">
        <x:v>VISTA DE DECISIÓN</x:v>
      </x:c>
      <x:c r="Q4" s="11" t="str">
        <x:v>VISTA DE DECISIÓN</x:v>
      </x:c>
      <x:c r="R4" s="11" t="str">
        <x:v>VISTA DE DECISIÓN</x:v>
      </x:c>
      <x:c r="S4" s="11" t="str">
        <x:v>VISTA DE DECISIÓN</x:v>
      </x:c>
      <x:c r="T4" s="11" t="str">
        <x:v>VISTA DE DECISIÓN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Panel de Selección</x:v>
      </x:c>
      <x:c r="B6" s="16" t="str">
        <x:v>Panel de Selección</x:v>
      </x:c>
      <x:c r="C6" s="16" t="str">
        <x:v>Panel de Selección</x:v>
      </x:c>
      <x:c r="D6" s="16" t="str">
        <x:v>Panel de Selección</x:v>
      </x:c>
      <x:c r="E6" s="16" t="str">
        <x:v>Panel de Selección</x:v>
      </x:c>
      <x:c r="F6" s="16" t="str">
        <x:v>Panel de Selección</x:v>
      </x:c>
      <x:c r="G6" s="16" t="str">
        <x:v>Panel de Selección</x:v>
      </x:c>
      <x:c r="H6" s="16" t="str">
        <x:v>Panel de Selección</x:v>
      </x:c>
      <x:c r="I6" s="16" t="str">
        <x:v>Panel de Selección</x:v>
      </x:c>
      <x:c r="J6" s="16" t="str">
        <x:v>Panel de Selección</x:v>
      </x:c>
      <x:c r="K6" s="16" t="str">
        <x:v>Panel de Selección</x:v>
      </x:c>
      <x:c r="L6" s="16" t="str">
        <x:v>Panel de Selección</x:v>
      </x:c>
      <x:c r="M6" s="16" t="str">
        <x:v>Panel de Selección</x:v>
      </x:c>
      <x:c r="N6" s="16" t="str">
        <x:v>Panel de Selección</x:v>
      </x:c>
      <x:c r="O6" s="16" t="str">
        <x:v>Panel de Selección</x:v>
      </x:c>
      <x:c r="P6" s="16" t="str">
        <x:v>Panel de Selección</x:v>
      </x:c>
      <x:c r="Q6" s="16" t="str">
        <x:v>Panel de Selección</x:v>
      </x:c>
      <x:c r="R6" s="16" t="str">
        <x:v>Panel de Selección</x:v>
      </x:c>
      <x:c r="S6" s="16" t="str">
        <x:v>Panel de Selección</x:v>
      </x:c>
      <x:c r="T6" s="16" t="str">
        <x:v>Panel de Selección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Revise carga, acciones vencidas, entrevistas, ofertas, fuentes y embudo.</x:v>
      </x:c>
      <x:c r="B7" s="18" t="str">
        <x:v>Revise carga, acciones vencidas, entrevistas, ofertas, fuentes y embudo.</x:v>
      </x:c>
      <x:c r="C7" s="18" t="str">
        <x:v>Revise carga, acciones vencidas, entrevistas, ofertas, fuentes y embudo.</x:v>
      </x:c>
      <x:c r="D7" s="18" t="str">
        <x:v>Revise carga, acciones vencidas, entrevistas, ofertas, fuentes y embudo.</x:v>
      </x:c>
      <x:c r="E7" s="18" t="str">
        <x:v>Revise carga, acciones vencidas, entrevistas, ofertas, fuentes y embudo.</x:v>
      </x:c>
      <x:c r="F7" s="18" t="str">
        <x:v>Revise carga, acciones vencidas, entrevistas, ofertas, fuentes y embudo.</x:v>
      </x:c>
      <x:c r="G7" s="18" t="str">
        <x:v>Revise carga, acciones vencidas, entrevistas, ofertas, fuentes y embudo.</x:v>
      </x:c>
      <x:c r="H7" s="18" t="str">
        <x:v>Revise carga, acciones vencidas, entrevistas, ofertas, fuentes y embudo.</x:v>
      </x:c>
      <x:c r="I7" s="18" t="str">
        <x:v>Revise carga, acciones vencidas, entrevistas, ofertas, fuentes y embudo.</x:v>
      </x:c>
      <x:c r="J7" s="18" t="str">
        <x:v>Revise carga, acciones vencidas, entrevistas, ofertas, fuentes y embudo.</x:v>
      </x:c>
      <x:c r="K7" s="18" t="str">
        <x:v>Revise carga, acciones vencidas, entrevistas, ofertas, fuentes y embudo.</x:v>
      </x:c>
      <x:c r="L7" s="18" t="str">
        <x:v>Revise carga, acciones vencidas, entrevistas, ofertas, fuentes y embudo.</x:v>
      </x:c>
      <x:c r="M7" s="18" t="str">
        <x:v>Revise carga, acciones vencidas, entrevistas, ofertas, fuentes y embudo.</x:v>
      </x:c>
      <x:c r="N7" s="18" t="str">
        <x:v>Revise carga, acciones vencidas, entrevistas, ofertas, fuentes y embudo.</x:v>
      </x:c>
      <x:c r="O7" s="18" t="str">
        <x:v>Revise carga, acciones vencidas, entrevistas, ofertas, fuentes y embudo.</x:v>
      </x:c>
      <x:c r="P7" s="18" t="str">
        <x:v>Revise carga, acciones vencidas, entrevistas, ofertas, fuentes y embudo.</x:v>
      </x:c>
      <x:c r="Q7" s="18" t="str">
        <x:v>Revise carga, acciones vencidas, entrevistas, ofertas, fuentes y embudo.</x:v>
      </x:c>
      <x:c r="R7" s="18" t="str">
        <x:v>Revise carga, acciones vencidas, entrevistas, ofertas, fuentes y embudo.</x:v>
      </x:c>
      <x:c r="S7" s="18" t="str">
        <x:v>Revise carga, acciones vencidas, entrevistas, ofertas, fuentes y embudo.</x:v>
      </x:c>
      <x:c r="T7" s="18" t="str">
        <x:v>Revise carga, acciones vencidas, entrevistas, ofertas, fuentes y embudo.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108" t="str">
        <x:v>Puestos abiertos</x:v>
      </x:c>
      <x:c r="B10" s="108" t="str">
        <x:v>Puestos abiertos</x:v>
      </x:c>
      <x:c r="C10" s="108" t="str">
        <x:v>Puestos abiertos</x:v>
      </x:c>
      <x:c r="D10" s="2"/>
      <x:c r="E10" s="115" t="str">
        <x:v>Candidatos activos</x:v>
      </x:c>
      <x:c r="F10" s="115" t="str">
        <x:v>Candidatos activos</x:v>
      </x:c>
      <x:c r="G10" s="115" t="str">
        <x:v>Candidatos activos</x:v>
      </x:c>
      <x:c r="H10" s="2"/>
      <x:c r="I10" s="118" t="str">
        <x:v>Acciones vencidas</x:v>
      </x:c>
      <x:c r="J10" s="118" t="str">
        <x:v>Acciones vencidas</x:v>
      </x:c>
      <x:c r="K10" s="118" t="str">
        <x:v>Acciones vencidas</x:v>
      </x:c>
      <x:c r="L10" s="2"/>
      <x:c r="M10" s="121" t="str">
        <x:v>Próximas entrevistas</x:v>
      </x:c>
      <x:c r="N10" s="121" t="str">
        <x:v>Próximas entrevistas</x:v>
      </x:c>
      <x:c r="O10" s="121" t="str">
        <x:v>Próximas entrevistas</x:v>
      </x:c>
      <x:c r="P10" s="2"/>
      <x:c r="Q10" s="124" t="str">
        <x:v>Ofertas pendientes</x:v>
      </x:c>
      <x:c r="R10" s="124" t="str">
        <x:v>Ofertas pendientes</x:v>
      </x:c>
      <x:c r="S10" s="115" t="str">
        <x:v>Contratados</x:v>
      </x:c>
      <x:c r="T10" s="115" t="str">
        <x:v>Contratados</x:v>
      </x:c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112" t="n">
        <x:f>COUNTIF('CONFIGURACIÓN'!$K$11:$K$15,"&gt;0")</x:f>
        <x:v>5</x:v>
      </x:c>
      <x:c r="B11" s="112"/>
      <x:c r="C11" s="112"/>
      <x:c r="D11" s="2"/>
      <x:c r="E11" s="112" t="n">
        <x:f>COUNTIF('CANDIDATOS'!$F$11:$F$60,"Solicitud")+COUNTIF('CANDIDATOS'!$F$11:$F$60,"Preselección")+COUNTIF('CANDIDATOS'!$F$11:$F$60,"Entrevista")+COUNTIF('CANDIDATOS'!$F$11:$F$60,"Revisión final")+COUNTIF('CANDIDATOS'!$F$11:$F$60,"Oferta")</x:f>
        <x:v>7</x:v>
      </x:c>
      <x:c r="F11" s="112"/>
      <x:c r="G11" s="112"/>
      <x:c r="H11" s="2"/>
      <x:c r="I11" s="112" t="n">
        <x:f>COUNTIF('CANDIDATOS'!$P$11:$P$60,"Vencida")+COUNTIF('CANDIDATOS'!$P$11:$P$60,"Falta próxima acción")</x:f>
        <x:v>1</x:v>
      </x:c>
      <x:c r="J11" s="112"/>
      <x:c r="K11" s="112"/>
      <x:c r="L11" s="2"/>
      <x:c r="M11" s="112" t="n">
        <x:f>COUNTIFS('ENTREVISTAS'!$F$11:$F$90,"&gt;="&amp;'CONFIGURACIÓN'!$D$11,'ENTREVISTAS'!$F$11:$F$90,"&lt;="&amp;('CONFIGURACIÓN'!$D$11+'CONFIGURACIÓN'!$D$13),'ENTREVISTAS'!$H$11:$H$90,"Programada")</x:f>
        <x:v>4</x:v>
      </x:c>
      <x:c r="N11" s="112"/>
      <x:c r="O11" s="112"/>
      <x:c r="P11" s="2"/>
      <x:c r="Q11" s="112" t="n">
        <x:f>COUNTIF('OFERTAS'!$J$11:$J$60,"Pendiente de aprobación")+COUNTIF('OFERTAS'!$J$11:$J$60,"Enviada")</x:f>
        <x:v>1</x:v>
      </x:c>
      <x:c r="R11" s="112"/>
      <x:c r="S11" s="112" t="n">
        <x:f>COUNTIF('CANDIDATOS'!$F$11:$F$60,"Contratado")</x:f>
        <x:v>1</x:v>
      </x:c>
      <x:c r="T11" s="112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>
      <x:c r="A12" s="112"/>
      <x:c r="B12" s="112"/>
      <x:c r="C12" s="112"/>
      <x:c r="D12" s="2"/>
      <x:c r="E12" s="112"/>
      <x:c r="F12" s="112"/>
      <x:c r="G12" s="112"/>
      <x:c r="H12" s="2"/>
      <x:c r="I12" s="112"/>
      <x:c r="J12" s="112"/>
      <x:c r="K12" s="112"/>
      <x:c r="L12" s="2"/>
      <x:c r="M12" s="112"/>
      <x:c r="N12" s="112"/>
      <x:c r="O12" s="112"/>
      <x:c r="P12" s="2"/>
      <x:c r="Q12" s="112"/>
      <x:c r="R12" s="112"/>
      <x:c r="S12" s="112"/>
      <x:c r="T12" s="112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>
      <x:c r="A13" s="112"/>
      <x:c r="B13" s="112"/>
      <x:c r="C13" s="112"/>
      <x:c r="D13" s="2"/>
      <x:c r="E13" s="112"/>
      <x:c r="F13" s="112"/>
      <x:c r="G13" s="112"/>
      <x:c r="H13" s="2"/>
      <x:c r="I13" s="112"/>
      <x:c r="J13" s="112"/>
      <x:c r="K13" s="112"/>
      <x:c r="L13" s="2"/>
      <x:c r="M13" s="112"/>
      <x:c r="N13" s="112"/>
      <x:c r="O13" s="112"/>
      <x:c r="P13" s="2"/>
      <x:c r="Q13" s="112"/>
      <x:c r="R13" s="112"/>
      <x:c r="S13" s="112"/>
      <x:c r="T13" s="112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>
      <x:c r="A16" s="27" t="str">
        <x:v>COLA DE ACCIONES</x:v>
      </x:c>
      <x:c r="B16" s="28" t="str">
        <x:v>COLA DE ACCIONES</x:v>
      </x:c>
      <x:c r="C16" s="28" t="str">
        <x:v>COLA DE ACCIONES</x:v>
      </x:c>
      <x:c r="D16" s="28" t="str">
        <x:v>COLA DE ACCIONES</x:v>
      </x:c>
      <x:c r="E16" s="28" t="str">
        <x:v>COLA DE ACCIONES</x:v>
      </x:c>
      <x:c r="F16" s="29" t="str">
        <x:v>COLA DE ACCIONES</x:v>
      </x:c>
      <x:c r="G16" s="2"/>
      <x:c r="H16" s="27" t="str">
        <x:v>EMBUDO</x:v>
      </x:c>
      <x:c r="I16" s="28" t="str">
        <x:v>EMBUDO</x:v>
      </x:c>
      <x:c r="J16" s="29" t="str">
        <x:v>EMBUDO</x:v>
      </x:c>
      <x:c r="K16" s="2"/>
      <x:c r="L16" s="27" t="str">
        <x:v>FUENTES DE CANDIDATOS</x:v>
      </x:c>
      <x:c r="M16" s="28" t="str">
        <x:v>FUENTES DE CANDIDATOS</x:v>
      </x:c>
      <x:c r="N16" s="29" t="str">
        <x:v>FUENTES DE CANDIDATOS</x:v>
      </x:c>
      <x:c r="O16" s="2"/>
      <x:c r="P16" s="27" t="str">
        <x:v>SOLICITUDES MENSUALES</x:v>
      </x:c>
      <x:c r="Q16" s="28" t="str">
        <x:v>SOLICITUDES MENSUALES</x:v>
      </x:c>
      <x:c r="R16" s="28" t="str">
        <x:v>SOLICITUDES MENSUALES</x:v>
      </x:c>
      <x:c r="S16" s="28" t="str">
        <x:v>SOLICITUDES MENSUALES</x:v>
      </x:c>
      <x:c r="T16" s="29" t="str">
        <x:v>SOLICITUDES MENSUALES</x:v>
      </x:c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>
      <x:c r="A17" s="49" t="str">
        <x:v>Candidato</x:v>
      </x:c>
      <x:c r="B17" s="50" t="str">
        <x:v>Puesto</x:v>
      </x:c>
      <x:c r="C17" s="50" t="str">
        <x:v>Etapa</x:v>
      </x:c>
      <x:c r="D17" s="50" t="str">
        <x:v>Responsable</x:v>
      </x:c>
      <x:c r="E17" s="50" t="str">
        <x:v>Próxima acción</x:v>
      </x:c>
      <x:c r="F17" s="51" t="str">
        <x:v>Motivo</x:v>
      </x:c>
      <x:c r="G17" s="2"/>
      <x:c r="H17" s="49" t="str">
        <x:v>Etapa</x:v>
      </x:c>
      <x:c r="I17" s="51" t="str">
        <x:v>Candidatos</x:v>
      </x:c>
      <x:c r="J17" s="2"/>
      <x:c r="K17" s="2"/>
      <x:c r="L17" s="49" t="str">
        <x:v>Fuente</x:v>
      </x:c>
      <x:c r="M17" s="51" t="str">
        <x:v>Candidatos</x:v>
      </x:c>
      <x:c r="N17" s="2"/>
      <x:c r="O17" s="2"/>
      <x:c r="P17" s="49" t="str">
        <x:v>Mes</x:v>
      </x:c>
      <x:c r="Q17" s="51" t="str">
        <x:v>Solicitudes</x:v>
      </x:c>
      <x:c r="R17" s="2"/>
      <x:c r="S17" s="2"/>
      <x:c r="T17" s="2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>
      <x:c r="A18" s="95" t="str">
        <x:f>IF(SMALL('CANDIDATOS'!$R$11:$R$60,1)&gt;=9999,"",IFERROR(INDEX('CANDIDATOS'!$B$11:$B$60,MATCH(SMALL('CANDIDATOS'!$R$11:$R$60,1),'CANDIDATOS'!$R$11:$R$60,0)),""))</x:f>
        <x:v>Noor Al Mansoori</x:v>
      </x:c>
      <x:c r="B18" s="95" t="str">
        <x:f>IF(SMALL('CANDIDATOS'!$R$11:$R$60,1)&gt;=9999,"",IFERROR(INDEX('CANDIDATOS'!$C$11:$C$60,MATCH(SMALL('CANDIDATOS'!$R$11:$R$60,1),'CANDIDATOS'!$R$11:$R$60,0)),""))</x:f>
        <x:v>Ejecutivo de Ventas</x:v>
      </x:c>
      <x:c r="C18" s="95" t="str">
        <x:f>IF(SMALL('CANDIDATOS'!$R$11:$R$60,1)&gt;=9999,"",IFERROR(INDEX('CANDIDATOS'!$F$11:$F$60,MATCH(SMALL('CANDIDATOS'!$R$11:$R$60,1),'CANDIDATOS'!$R$11:$R$60,0)),""))</x:f>
        <x:v>Entrevista</x:v>
      </x:c>
      <x:c r="D18" s="95" t="str">
        <x:f>IF(SMALL('CANDIDATOS'!$R$11:$R$60,1)&gt;=9999,"",IFERROR(INDEX('CANDIDATOS'!$G$11:$G$60,MATCH(SMALL('CANDIDATOS'!$R$11:$R$60,1),'CANDIDATOS'!$R$11:$R$60,0)),""))</x:f>
        <x:v>Omar Saleh</x:v>
      </x:c>
      <x:c r="E18" s="125" t="n">
        <x:f>IF(SMALL('CANDIDATOS'!$R$11:$R$60,1)&gt;=9999,"",IFERROR(INDEX('CANDIDATOS'!$L$11:$L$60,MATCH(SMALL('CANDIDATOS'!$R$11:$R$60,1),'CANDIDATOS'!$R$11:$R$60,0)),""))</x:f>
        <x:v>46322</x:v>
      </x:c>
      <x:c r="F18" s="95" t="str">
        <x:f>IF(SMALL('CANDIDATOS'!$R$11:$R$60,1)&gt;=9999,"",IFERROR(INDEX('CANDIDATOS'!$P$11:$P$60,MATCH(SMALL('CANDIDATOS'!$R$11:$R$60,1),'CANDIDATOS'!$R$11:$R$60,0)),""))</x:f>
        <x:v>Vencida</x:v>
      </x:c>
      <x:c r="G18" s="2"/>
      <x:c r="H18" s="95" t="str">
        <x:v>Solicitud</x:v>
      </x:c>
      <x:c r="I18" s="95" t="n">
        <x:f>COUNTIF('CANDIDATOS'!$F$11:$F$60,H18)</x:f>
        <x:v>1</x:v>
      </x:c>
      <x:c r="J18" s="2"/>
      <x:c r="K18" s="2"/>
      <x:c r="L18" s="95" t="str">
        <x:v>Recomendación</x:v>
      </x:c>
      <x:c r="M18" s="95" t="n">
        <x:f>COUNTIF('CANDIDATOS'!$D$11:$D$60,L18)</x:f>
        <x:v>3</x:v>
      </x:c>
      <x:c r="N18" s="2"/>
      <x:c r="O18" s="2"/>
      <x:c r="P18" s="127" t="d">
        <x:v>2026-06-01T00:00:00.000Z</x:v>
      </x:c>
      <x:c r="Q18" s="95" t="n">
        <x:f>COUNTIFS('CANDIDATOS'!$E$11:$E$60,"&gt;="&amp;P18,'CANDIDATOS'!$E$11:$E$60,"&lt;"&amp;EDATE(P18,1))</x:f>
        <x:v>0</x:v>
      </x:c>
      <x:c r="R18" s="2"/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>
      <x:c r="A19" s="95" t="str">
        <x:f>IF(SMALL('CANDIDATOS'!$R$11:$R$60,2)&gt;=9999,"",IFERROR(INDEX('CANDIDATOS'!$B$11:$B$60,MATCH(SMALL('CANDIDATOS'!$R$11:$R$60,2),'CANDIDATOS'!$R$11:$R$60,0)),""))</x:f>
        <x:v>Maya Hassan</x:v>
      </x:c>
      <x:c r="B19" s="95" t="str">
        <x:f>IF(SMALL('CANDIDATOS'!$R$11:$R$60,2)&gt;=9999,"",IFERROR(INDEX('CANDIDATOS'!$C$11:$C$60,MATCH(SMALL('CANDIDATOS'!$R$11:$R$60,2),'CANDIDATOS'!$R$11:$R$60,0)),""))</x:f>
        <x:v>Coordinador de Operaciones</x:v>
      </x:c>
      <x:c r="C19" s="95" t="str">
        <x:f>IF(SMALL('CANDIDATOS'!$R$11:$R$60,2)&gt;=9999,"",IFERROR(INDEX('CANDIDATOS'!$F$11:$F$60,MATCH(SMALL('CANDIDATOS'!$R$11:$R$60,2),'CANDIDATOS'!$R$11:$R$60,0)),""))</x:f>
        <x:v>Entrevista</x:v>
      </x:c>
      <x:c r="D19" s="95" t="str">
        <x:f>IF(SMALL('CANDIDATOS'!$R$11:$R$60,2)&gt;=9999,"",IFERROR(INDEX('CANDIDATOS'!$G$11:$G$60,MATCH(SMALL('CANDIDATOS'!$R$11:$R$60,2),'CANDIDATOS'!$R$11:$R$60,0)),""))</x:f>
        <x:v>Aisha Khan</x:v>
      </x:c>
      <x:c r="E19" s="125" t="n">
        <x:f>IF(SMALL('CANDIDATOS'!$R$11:$R$60,2)&gt;=9999,"",IFERROR(INDEX('CANDIDATOS'!$L$11:$L$60,MATCH(SMALL('CANDIDATOS'!$R$11:$R$60,2),'CANDIDATOS'!$R$11:$R$60,0)),""))</x:f>
        <x:v>46324</x:v>
      </x:c>
      <x:c r="F19" s="95" t="str">
        <x:f>IF(SMALL('CANDIDATOS'!$R$11:$R$60,2)&gt;=9999,"",IFERROR(INDEX('CANDIDATOS'!$P$11:$P$60,MATCH(SMALL('CANDIDATOS'!$R$11:$R$60,2),'CANDIDATOS'!$R$11:$R$60,0)),""))</x:f>
        <x:v>Próxima</x:v>
      </x:c>
      <x:c r="G19" s="2"/>
      <x:c r="H19" s="95" t="str">
        <x:v>Preselección</x:v>
      </x:c>
      <x:c r="I19" s="95" t="n">
        <x:f>COUNTIF('CANDIDATOS'!$F$11:$F$60,H19)</x:f>
        <x:v>2</x:v>
      </x:c>
      <x:c r="J19" s="2"/>
      <x:c r="K19" s="2"/>
      <x:c r="L19" s="95" t="str">
        <x:v>LinkedIn</x:v>
      </x:c>
      <x:c r="M19" s="95" t="n">
        <x:f>COUNTIF('CANDIDATOS'!$D$11:$D$60,L19)</x:f>
        <x:v>3</x:v>
      </x:c>
      <x:c r="N19" s="2"/>
      <x:c r="O19" s="2"/>
      <x:c r="P19" s="127" t="d">
        <x:v>2026-07-01T00:00:00.000Z</x:v>
      </x:c>
      <x:c r="Q19" s="95" t="n">
        <x:f>COUNTIFS('CANDIDATOS'!$E$11:$E$60,"&gt;="&amp;P19,'CANDIDATOS'!$E$11:$E$60,"&lt;"&amp;EDATE(P19,1))</x:f>
        <x:v>0</x:v>
      </x:c>
      <x:c r="R19" s="2"/>
      <x:c r="S19" s="2"/>
      <x:c r="T19" s="2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95" t="str">
        <x:f>IF(SMALL('CANDIDATOS'!$R$11:$R$60,3)&gt;=9999,"",IFERROR(INDEX('CANDIDATOS'!$B$11:$B$60,MATCH(SMALL('CANDIDATOS'!$R$11:$R$60,3),'CANDIDATOS'!$R$11:$R$60,0)),""))</x:f>
        <x:v>Daniel Ruiz</x:v>
      </x:c>
      <x:c r="B20" s="95" t="str">
        <x:f>IF(SMALL('CANDIDATOS'!$R$11:$R$60,3)&gt;=9999,"",IFERROR(INDEX('CANDIDATOS'!$C$11:$C$60,MATCH(SMALL('CANDIDATOS'!$R$11:$R$60,3),'CANDIDATOS'!$R$11:$R$60,0)),""))</x:f>
        <x:v>Ejecutivo de Ventas</x:v>
      </x:c>
      <x:c r="C20" s="95" t="str">
        <x:f>IF(SMALL('CANDIDATOS'!$R$11:$R$60,3)&gt;=9999,"",IFERROR(INDEX('CANDIDATOS'!$F$11:$F$60,MATCH(SMALL('CANDIDATOS'!$R$11:$R$60,3),'CANDIDATOS'!$R$11:$R$60,0)),""))</x:f>
        <x:v>Preselección</x:v>
      </x:c>
      <x:c r="D20" s="95" t="str">
        <x:f>IF(SMALL('CANDIDATOS'!$R$11:$R$60,3)&gt;=9999,"",IFERROR(INDEX('CANDIDATOS'!$G$11:$G$60,MATCH(SMALL('CANDIDATOS'!$R$11:$R$60,3),'CANDIDATOS'!$R$11:$R$60,0)),""))</x:f>
        <x:v>Omar Saleh</x:v>
      </x:c>
      <x:c r="E20" s="125" t="n">
        <x:f>IF(SMALL('CANDIDATOS'!$R$11:$R$60,3)&gt;=9999,"",IFERROR(INDEX('CANDIDATOS'!$L$11:$L$60,MATCH(SMALL('CANDIDATOS'!$R$11:$R$60,3),'CANDIDATOS'!$R$11:$R$60,0)),""))</x:f>
        <x:v>46323</x:v>
      </x:c>
      <x:c r="F20" s="95" t="str">
        <x:f>IF(SMALL('CANDIDATOS'!$R$11:$R$60,3)&gt;=9999,"",IFERROR(INDEX('CANDIDATOS'!$P$11:$P$60,MATCH(SMALL('CANDIDATOS'!$R$11:$R$60,3),'CANDIDATOS'!$R$11:$R$60,0)),""))</x:f>
        <x:v>Próxima</x:v>
      </x:c>
      <x:c r="G20" s="2"/>
      <x:c r="H20" s="95" t="str">
        <x:v>Entrevista</x:v>
      </x:c>
      <x:c r="I20" s="95" t="n">
        <x:f>COUNTIF('CANDIDATOS'!$F$11:$F$60,H20)</x:f>
        <x:v>2</x:v>
      </x:c>
      <x:c r="J20" s="2"/>
      <x:c r="K20" s="2"/>
      <x:c r="L20" s="95" t="str">
        <x:v>Portal de empleo</x:v>
      </x:c>
      <x:c r="M20" s="95" t="n">
        <x:f>COUNTIF('CANDIDATOS'!$D$11:$D$60,L20)</x:f>
        <x:v>2</x:v>
      </x:c>
      <x:c r="N20" s="2"/>
      <x:c r="O20" s="2"/>
      <x:c r="P20" s="127" t="d">
        <x:v>2026-08-01T00:00:00.000Z</x:v>
      </x:c>
      <x:c r="Q20" s="95" t="n">
        <x:f>COUNTIFS('CANDIDATOS'!$E$11:$E$60,"&gt;="&amp;P20,'CANDIDATOS'!$E$11:$E$60,"&lt;"&amp;EDATE(P20,1))</x:f>
        <x:v>0</x:v>
      </x:c>
      <x:c r="R20" s="2"/>
      <x:c r="S20" s="2"/>
      <x:c r="T20" s="2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95" t="str">
        <x:f>IF(SMALL('CANDIDATOS'!$R$11:$R$60,4)&gt;=9999,"",IFERROR(INDEX('CANDIDATOS'!$B$11:$B$60,MATCH(SMALL('CANDIDATOS'!$R$11:$R$60,4),'CANDIDATOS'!$R$11:$R$60,0)),""))</x:f>
        <x:v>Sofia Kim</x:v>
      </x:c>
      <x:c r="B21" s="95" t="str">
        <x:f>IF(SMALL('CANDIDATOS'!$R$11:$R$60,4)&gt;=9999,"",IFERROR(INDEX('CANDIDATOS'!$C$11:$C$60,MATCH(SMALL('CANDIDATOS'!$R$11:$R$60,4),'CANDIDATOS'!$R$11:$R$60,0)),""))</x:f>
        <x:v>Analista Financiero</x:v>
      </x:c>
      <x:c r="C21" s="95" t="str">
        <x:f>IF(SMALL('CANDIDATOS'!$R$11:$R$60,4)&gt;=9999,"",IFERROR(INDEX('CANDIDATOS'!$F$11:$F$60,MATCH(SMALL('CANDIDATOS'!$R$11:$R$60,4),'CANDIDATOS'!$R$11:$R$60,0)),""))</x:f>
        <x:v>Revisión final</x:v>
      </x:c>
      <x:c r="D21" s="95" t="str">
        <x:f>IF(SMALL('CANDIDATOS'!$R$11:$R$60,4)&gt;=9999,"",IFERROR(INDEX('CANDIDATOS'!$G$11:$G$60,MATCH(SMALL('CANDIDATOS'!$R$11:$R$60,4),'CANDIDATOS'!$R$11:$R$60,0)),""))</x:f>
        <x:v>Leila Morgan</x:v>
      </x:c>
      <x:c r="E21" s="125" t="n">
        <x:f>IF(SMALL('CANDIDATOS'!$R$11:$R$60,4)&gt;=9999,"",IFERROR(INDEX('CANDIDATOS'!$L$11:$L$60,MATCH(SMALL('CANDIDATOS'!$R$11:$R$60,4),'CANDIDATOS'!$R$11:$R$60,0)),""))</x:f>
        <x:v>46325</x:v>
      </x:c>
      <x:c r="F21" s="95" t="str">
        <x:f>IF(SMALL('CANDIDATOS'!$R$11:$R$60,4)&gt;=9999,"",IFERROR(INDEX('CANDIDATOS'!$P$11:$P$60,MATCH(SMALL('CANDIDATOS'!$R$11:$R$60,4),'CANDIDATOS'!$R$11:$R$60,0)),""))</x:f>
        <x:v>Próxima</x:v>
      </x:c>
      <x:c r="G21" s="2"/>
      <x:c r="H21" s="95" t="str">
        <x:v>Revisión final</x:v>
      </x:c>
      <x:c r="I21" s="95" t="n">
        <x:f>COUNTIF('CANDIDATOS'!$F$11:$F$60,H21)</x:f>
        <x:v>1</x:v>
      </x:c>
      <x:c r="J21" s="2"/>
      <x:c r="K21" s="2"/>
      <x:c r="L21" s="95" t="str">
        <x:v>Página de empleo</x:v>
      </x:c>
      <x:c r="M21" s="95" t="n">
        <x:f>COUNTIF('CANDIDATOS'!$D$11:$D$60,L21)</x:f>
        <x:v>1</x:v>
      </x:c>
      <x:c r="N21" s="2"/>
      <x:c r="O21" s="2"/>
      <x:c r="P21" s="127" t="d">
        <x:v>2026-09-01T00:00:00.000Z</x:v>
      </x:c>
      <x:c r="Q21" s="95" t="n">
        <x:f>COUNTIFS('CANDIDATOS'!$E$11:$E$60,"&gt;="&amp;P21,'CANDIDATOS'!$E$11:$E$60,"&lt;"&amp;EDATE(P21,1))</x:f>
        <x:v>3</x:v>
      </x:c>
      <x:c r="R21" s="2"/>
      <x:c r="S21" s="2"/>
      <x:c r="T21" s="2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95" t="str">
        <x:f>IF(SMALL('CANDIDATOS'!$R$11:$R$60,5)&gt;=9999,"",IFERROR(INDEX('CANDIDATOS'!$B$11:$B$60,MATCH(SMALL('CANDIDATOS'!$R$11:$R$60,5),'CANDIDATOS'!$R$11:$R$60,0)),""))</x:f>
        <x:v>Amir Patel</x:v>
      </x:c>
      <x:c r="B22" s="95" t="str">
        <x:f>IF(SMALL('CANDIDATOS'!$R$11:$R$60,5)&gt;=9999,"",IFERROR(INDEX('CANDIDATOS'!$C$11:$C$60,MATCH(SMALL('CANDIDATOS'!$R$11:$R$60,5),'CANDIDATOS'!$R$11:$R$60,0)),""))</x:f>
        <x:v>Especialista de Marketing</x:v>
      </x:c>
      <x:c r="C22" s="95" t="str">
        <x:f>IF(SMALL('CANDIDATOS'!$R$11:$R$60,5)&gt;=9999,"",IFERROR(INDEX('CANDIDATOS'!$F$11:$F$60,MATCH(SMALL('CANDIDATOS'!$R$11:$R$60,5),'CANDIDATOS'!$R$11:$R$60,0)),""))</x:f>
        <x:v>Oferta</x:v>
      </x:c>
      <x:c r="D22" s="95" t="str">
        <x:f>IF(SMALL('CANDIDATOS'!$R$11:$R$60,5)&gt;=9999,"",IFERROR(INDEX('CANDIDATOS'!$G$11:$G$60,MATCH(SMALL('CANDIDATOS'!$R$11:$R$60,5),'CANDIDATOS'!$R$11:$R$60,0)),""))</x:f>
        <x:v>Nora Silva</x:v>
      </x:c>
      <x:c r="E22" s="125" t="n">
        <x:f>IF(SMALL('CANDIDATOS'!$R$11:$R$60,5)&gt;=9999,"",IFERROR(INDEX('CANDIDATOS'!$L$11:$L$60,MATCH(SMALL('CANDIDATOS'!$R$11:$R$60,5),'CANDIDATOS'!$R$11:$R$60,0)),""))</x:f>
        <x:v>46327</x:v>
      </x:c>
      <x:c r="F22" s="95" t="str">
        <x:f>IF(SMALL('CANDIDATOS'!$R$11:$R$60,5)&gt;=9999,"",IFERROR(INDEX('CANDIDATOS'!$P$11:$P$60,MATCH(SMALL('CANDIDATOS'!$R$11:$R$60,5),'CANDIDATOS'!$R$11:$R$60,0)),""))</x:f>
        <x:v>Próxima</x:v>
      </x:c>
      <x:c r="G22" s="2"/>
      <x:c r="H22" s="95" t="str">
        <x:v>Oferta</x:v>
      </x:c>
      <x:c r="I22" s="95" t="n">
        <x:f>COUNTIF('CANDIDATOS'!$F$11:$F$60,H22)</x:f>
        <x:v>1</x:v>
      </x:c>
      <x:c r="J22" s="2"/>
      <x:c r="K22" s="2"/>
      <x:c r="L22" s="96" t="str">
        <x:v>Agencia</x:v>
      </x:c>
      <x:c r="M22" s="96" t="n">
        <x:f>COUNTIF('CANDIDATOS'!$D$11:$D$60,L22)</x:f>
        <x:v>1</x:v>
      </x:c>
      <x:c r="N22" s="2"/>
      <x:c r="O22" s="2"/>
      <x:c r="P22" s="127" t="d">
        <x:v>2026-10-01T00:00:00.000Z</x:v>
      </x:c>
      <x:c r="Q22" s="95" t="n">
        <x:f>COUNTIFS('CANDIDATOS'!$E$11:$E$60,"&gt;="&amp;P22,'CANDIDATOS'!$E$11:$E$60,"&lt;"&amp;EDATE(P22,1))</x:f>
        <x:v>7</x:v>
      </x:c>
      <x:c r="R22" s="2"/>
      <x:c r="S22" s="2"/>
      <x:c r="T22" s="2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95" t="str">
        <x:f>IF(SMALL('CANDIDATOS'!$R$11:$R$60,6)&gt;=9999,"",IFERROR(INDEX('CANDIDATOS'!$B$11:$B$60,MATCH(SMALL('CANDIDATOS'!$R$11:$R$60,6),'CANDIDATOS'!$R$11:$R$60,0)),""))</x:f>
        <x:v>Emma Chen</x:v>
      </x:c>
      <x:c r="B23" s="95" t="str">
        <x:f>IF(SMALL('CANDIDATOS'!$R$11:$R$60,6)&gt;=9999,"",IFERROR(INDEX('CANDIDATOS'!$C$11:$C$60,MATCH(SMALL('CANDIDATOS'!$R$11:$R$60,6),'CANDIDATOS'!$R$11:$R$60,0)),""))</x:f>
        <x:v>Analista Financiero</x:v>
      </x:c>
      <x:c r="C23" s="95" t="str">
        <x:f>IF(SMALL('CANDIDATOS'!$R$11:$R$60,6)&gt;=9999,"",IFERROR(INDEX('CANDIDATOS'!$F$11:$F$60,MATCH(SMALL('CANDIDATOS'!$R$11:$R$60,6),'CANDIDATOS'!$R$11:$R$60,0)),""))</x:f>
        <x:v>Solicitud</x:v>
      </x:c>
      <x:c r="D23" s="95" t="str">
        <x:f>IF(SMALL('CANDIDATOS'!$R$11:$R$60,6)&gt;=9999,"",IFERROR(INDEX('CANDIDATOS'!$G$11:$G$60,MATCH(SMALL('CANDIDATOS'!$R$11:$R$60,6),'CANDIDATOS'!$R$11:$R$60,0)),""))</x:f>
        <x:v>Leila Morgan</x:v>
      </x:c>
      <x:c r="E23" s="125" t="n">
        <x:f>IF(SMALL('CANDIDATOS'!$R$11:$R$60,6)&gt;=9999,"",IFERROR(INDEX('CANDIDATOS'!$L$11:$L$60,MATCH(SMALL('CANDIDATOS'!$R$11:$R$60,6),'CANDIDATOS'!$R$11:$R$60,0)),""))</x:f>
        <x:v>46324</x:v>
      </x:c>
      <x:c r="F23" s="95" t="str">
        <x:f>IF(SMALL('CANDIDATOS'!$R$11:$R$60,6)&gt;=9999,"",IFERROR(INDEX('CANDIDATOS'!$P$11:$P$60,MATCH(SMALL('CANDIDATOS'!$R$11:$R$60,6),'CANDIDATOS'!$R$11:$R$60,0)),""))</x:f>
        <x:v>Próxima</x:v>
      </x:c>
      <x:c r="G23" s="2"/>
      <x:c r="H23" s="95" t="str">
        <x:v>Contratado</x:v>
      </x:c>
      <x:c r="I23" s="95" t="n">
        <x:f>COUNTIF('CANDIDATOS'!$F$11:$F$60,H23)</x:f>
        <x:v>1</x:v>
      </x:c>
      <x:c r="J23" s="2"/>
      <x:c r="K23" s="2"/>
      <x:c r="L23" s="2"/>
      <x:c r="M23" s="2"/>
      <x:c r="N23" s="2"/>
      <x:c r="O23" s="2"/>
      <x:c r="P23" s="127" t="d">
        <x:v>2026-11-01T00:00:00.000Z</x:v>
      </x:c>
      <x:c r="Q23" s="96" t="n">
        <x:f>COUNTIFS('CANDIDATOS'!$E$11:$E$60,"&gt;="&amp;P23,'CANDIDATOS'!$E$11:$E$60,"&lt;"&amp;EDATE(P23,1))</x:f>
        <x:v>0</x:v>
      </x:c>
      <x:c r="R23" s="2"/>
      <x:c r="S23" s="2"/>
      <x:c r="T23" s="2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95" t="str">
        <x:f>IF(SMALL('CANDIDATOS'!$R$11:$R$60,7)&gt;=9999,"",IFERROR(INDEX('CANDIDATOS'!$B$11:$B$60,MATCH(SMALL('CANDIDATOS'!$R$11:$R$60,7),'CANDIDATOS'!$R$11:$R$60,0)),""))</x:f>
        <x:v>Lucía Torres</x:v>
      </x:c>
      <x:c r="B24" s="95" t="str">
        <x:f>IF(SMALL('CANDIDATOS'!$R$11:$R$60,7)&gt;=9999,"",IFERROR(INDEX('CANDIDATOS'!$C$11:$C$60,MATCH(SMALL('CANDIDATOS'!$R$11:$R$60,7),'CANDIDATOS'!$R$11:$R$60,0)),""))</x:f>
        <x:v>Responsable de Éxito del Cliente</x:v>
      </x:c>
      <x:c r="C24" s="95" t="str">
        <x:f>IF(SMALL('CANDIDATOS'!$R$11:$R$60,7)&gt;=9999,"",IFERROR(INDEX('CANDIDATOS'!$F$11:$F$60,MATCH(SMALL('CANDIDATOS'!$R$11:$R$60,7),'CANDIDATOS'!$R$11:$R$60,0)),""))</x:f>
        <x:v>Preselección</x:v>
      </x:c>
      <x:c r="D24" s="95" t="str">
        <x:f>IF(SMALL('CANDIDATOS'!$R$11:$R$60,7)&gt;=9999,"",IFERROR(INDEX('CANDIDATOS'!$G$11:$G$60,MATCH(SMALL('CANDIDATOS'!$R$11:$R$60,7),'CANDIDATOS'!$R$11:$R$60,0)),""))</x:f>
        <x:v>Nora Silva</x:v>
      </x:c>
      <x:c r="E24" s="125" t="n">
        <x:f>IF(SMALL('CANDIDATOS'!$R$11:$R$60,7)&gt;=9999,"",IFERROR(INDEX('CANDIDATOS'!$L$11:$L$60,MATCH(SMALL('CANDIDATOS'!$R$11:$R$60,7),'CANDIDATOS'!$R$11:$R$60,0)),""))</x:f>
        <x:v>46326</x:v>
      </x:c>
      <x:c r="F24" s="95" t="str">
        <x:f>IF(SMALL('CANDIDATOS'!$R$11:$R$60,7)&gt;=9999,"",IFERROR(INDEX('CANDIDATOS'!$P$11:$P$60,MATCH(SMALL('CANDIDATOS'!$R$11:$R$60,7),'CANDIDATOS'!$R$11:$R$60,0)),""))</x:f>
        <x:v>Próxima</x:v>
      </x:c>
      <x:c r="G24" s="2"/>
      <x:c r="H24" s="95" t="str">
        <x:v>Rechazado</x:v>
      </x:c>
      <x:c r="I24" s="95" t="n">
        <x:f>COUNTIF('CANDIDATOS'!$F$11:$F$60,H24)</x:f>
        <x:v>1</x:v>
      </x:c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96" t="str">
        <x:f>IF(SMALL('CANDIDATOS'!$R$11:$R$60,8)&gt;=9999,"",IFERROR(INDEX('CANDIDATOS'!$B$11:$B$60,MATCH(SMALL('CANDIDATOS'!$R$11:$R$60,8),'CANDIDATOS'!$R$11:$R$60,0)),""))</x:f>
      </x:c>
      <x:c r="B25" s="96" t="str">
        <x:f>IF(SMALL('CANDIDATOS'!$R$11:$R$60,8)&gt;=9999,"",IFERROR(INDEX('CANDIDATOS'!$C$11:$C$60,MATCH(SMALL('CANDIDATOS'!$R$11:$R$60,8),'CANDIDATOS'!$R$11:$R$60,0)),""))</x:f>
      </x:c>
      <x:c r="C25" s="96" t="str">
        <x:f>IF(SMALL('CANDIDATOS'!$R$11:$R$60,8)&gt;=9999,"",IFERROR(INDEX('CANDIDATOS'!$F$11:$F$60,MATCH(SMALL('CANDIDATOS'!$R$11:$R$60,8),'CANDIDATOS'!$R$11:$R$60,0)),""))</x:f>
      </x:c>
      <x:c r="D25" s="96" t="str">
        <x:f>IF(SMALL('CANDIDATOS'!$R$11:$R$60,8)&gt;=9999,"",IFERROR(INDEX('CANDIDATOS'!$G$11:$G$60,MATCH(SMALL('CANDIDATOS'!$R$11:$R$60,8),'CANDIDATOS'!$R$11:$R$60,0)),""))</x:f>
      </x:c>
      <x:c r="E25" s="126" t="str">
        <x:f>IF(SMALL('CANDIDATOS'!$R$11:$R$60,8)&gt;=9999,"",IFERROR(INDEX('CANDIDATOS'!$L$11:$L$60,MATCH(SMALL('CANDIDATOS'!$R$11:$R$60,8),'CANDIDATOS'!$R$11:$R$60,0)),""))</x:f>
      </x:c>
      <x:c r="F25" s="96" t="str">
        <x:f>IF(SMALL('CANDIDATOS'!$R$11:$R$60,8)&gt;=9999,"",IFERROR(INDEX('CANDIDATOS'!$P$11:$P$60,MATCH(SMALL('CANDIDATOS'!$R$11:$R$60,8),'CANDIDATOS'!$R$11:$R$60,0)),""))</x:f>
      </x:c>
      <x:c r="G25" s="2"/>
      <x:c r="H25" s="96" t="str">
        <x:v>Retirado</x:v>
      </x:c>
      <x:c r="I25" s="96" t="n">
        <x:f>COUNTIF('CANDIDATOS'!$F$11:$F$60,H25)</x:f>
        <x:v>1</x:v>
      </x:c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10:C10"/>
    <x:mergeCell ref="A11:C13"/>
    <x:mergeCell ref="E10:G10"/>
    <x:mergeCell ref="E11:G13"/>
    <x:mergeCell ref="I10:K10"/>
    <x:mergeCell ref="I11:K13"/>
    <x:mergeCell ref="M10:O10"/>
    <x:mergeCell ref="M11:O13"/>
    <x:mergeCell ref="Q10:R10"/>
    <x:mergeCell ref="Q11:R13"/>
    <x:mergeCell ref="S10:T10"/>
    <x:mergeCell ref="S11:T13"/>
    <x:mergeCell ref="A16:F16"/>
    <x:mergeCell ref="H16:J16"/>
    <x:mergeCell ref="L16:N16"/>
    <x:mergeCell ref="P16:T16"/>
  </x:mergeCells>
  <x:pageMargins left="0.7" right="0.7" top="0.75" bottom="0.75" header="0.3" footer="0.3"/>
  <x:drawing xmlns:r="http://schemas.openxmlformats.org/officeDocument/2006/relationships" r:id="Ra5465d6266134030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13" hidden="0" customWidth="1"/>
    <x:col min="3" max="3" width="13" hidden="0" customWidth="1"/>
    <x:col min="4" max="4" width="15" hidden="0" customWidth="1"/>
    <x:col min="5" max="5" width="7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Inicio</x:v>
      </x:c>
      <x:c r="B2" s="10" t="str">
        <x:v>Inicio</x:v>
      </x:c>
      <x:c r="C2" s="10" t="str">
        <x:v>Configuración</x:v>
      </x:c>
      <x:c r="D2" s="10" t="str">
        <x:v>Configuración</x:v>
      </x:c>
      <x:c r="E2" s="10" t="str">
        <x:v>Candidatos</x:v>
      </x:c>
      <x:c r="F2" s="10" t="str">
        <x:v>Candidatos</x:v>
      </x:c>
      <x:c r="G2" s="10" t="str">
        <x:v>Entrevistas</x:v>
      </x:c>
      <x:c r="H2" s="10" t="str">
        <x:v>Entrevistas</x:v>
      </x:c>
      <x:c r="I2" s="10" t="str">
        <x:v>Evaluaciones</x:v>
      </x:c>
      <x:c r="J2" s="10" t="str">
        <x:v>Evaluaciones</x:v>
      </x:c>
      <x:c r="K2" s="10" t="str">
        <x:v>Ofertas</x:v>
      </x:c>
      <x:c r="L2" s="10" t="str">
        <x:v>Ofertas</x:v>
      </x:c>
      <x:c r="M2" s="10" t="str">
        <x:v>Proceso</x:v>
      </x:c>
      <x:c r="N2" s="10" t="str">
        <x:v>Proceso</x:v>
      </x:c>
      <x:c r="O2" s="10" t="str">
        <x:v>Panel</x:v>
      </x:c>
      <x:c r="P2" s="10" t="str">
        <x:v>Panel</x:v>
      </x:c>
      <x:c r="Q2" s="10" t="str">
        <x:v>Panel</x:v>
      </x:c>
      <x:c r="R2" s="6" t="str">
        <x:v>Auditoría</x:v>
      </x:c>
      <x:c r="S2" s="6" t="str">
        <x:v>Auditoría</x:v>
      </x:c>
      <x:c r="T2" s="6" t="str">
        <x:v>Auditoría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CONTROL DE CALIDAD</x:v>
      </x:c>
      <x:c r="B4" s="11" t="str">
        <x:v>CONTROL DE CALIDAD</x:v>
      </x:c>
      <x:c r="C4" s="11" t="str">
        <x:v>CONTROL DE CALIDAD</x:v>
      </x:c>
      <x:c r="D4" s="11" t="str">
        <x:v>CONTROL DE CALIDAD</x:v>
      </x:c>
      <x:c r="E4" s="11" t="str">
        <x:v>CONTROL DE CALIDAD</x:v>
      </x:c>
      <x:c r="F4" s="11" t="str">
        <x:v>CONTROL DE CALIDAD</x:v>
      </x:c>
      <x:c r="G4" s="11" t="str">
        <x:v>CONTROL DE CALIDAD</x:v>
      </x:c>
      <x:c r="H4" s="11" t="str">
        <x:v>CONTROL DE CALIDAD</x:v>
      </x:c>
      <x:c r="I4" s="11" t="str">
        <x:v>CONTROL DE CALIDAD</x:v>
      </x:c>
      <x:c r="J4" s="11" t="str">
        <x:v>CONTROL DE CALIDAD</x:v>
      </x:c>
      <x:c r="K4" s="11" t="str">
        <x:v>CONTROL DE CALIDAD</x:v>
      </x:c>
      <x:c r="L4" s="11" t="str">
        <x:v>CONTROL DE CALIDAD</x:v>
      </x:c>
      <x:c r="M4" s="11" t="str">
        <x:v>CONTROL DE CALIDAD</x:v>
      </x:c>
      <x:c r="N4" s="11" t="str">
        <x:v>CONTROL DE CALIDAD</x:v>
      </x:c>
      <x:c r="O4" s="11" t="str">
        <x:v>CONTROL DE CALIDAD</x:v>
      </x:c>
      <x:c r="P4" s="11" t="str">
        <x:v>CONTROL DE CALIDAD</x:v>
      </x:c>
      <x:c r="Q4" s="11" t="str">
        <x:v>CONTROL DE CALIDAD</x:v>
      </x:c>
      <x:c r="R4" s="11" t="str">
        <x:v>CONTROL DE CALIDAD</x:v>
      </x:c>
      <x:c r="S4" s="11" t="str">
        <x:v>CONTROL DE CALIDAD</x:v>
      </x:c>
      <x:c r="T4" s="11" t="str">
        <x:v>CONTROL DE CALIDAD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Auditoría del Libro</x:v>
      </x:c>
      <x:c r="B6" s="16" t="str">
        <x:v>Auditoría del Libro</x:v>
      </x:c>
      <x:c r="C6" s="16" t="str">
        <x:v>Auditoría del Libro</x:v>
      </x:c>
      <x:c r="D6" s="16" t="str">
        <x:v>Auditoría del Libro</x:v>
      </x:c>
      <x:c r="E6" s="16" t="str">
        <x:v>Auditoría del Libro</x:v>
      </x:c>
      <x:c r="F6" s="16" t="str">
        <x:v>Auditoría del Libro</x:v>
      </x:c>
      <x:c r="G6" s="16" t="str">
        <x:v>Auditoría del Libro</x:v>
      </x:c>
      <x:c r="H6" s="16" t="str">
        <x:v>Auditoría del Libro</x:v>
      </x:c>
      <x:c r="I6" s="16" t="str">
        <x:v>Auditoría del Libro</x:v>
      </x:c>
      <x:c r="J6" s="16" t="str">
        <x:v>Auditoría del Libro</x:v>
      </x:c>
      <x:c r="K6" s="16" t="str">
        <x:v>Auditoría del Libro</x:v>
      </x:c>
      <x:c r="L6" s="16" t="str">
        <x:v>Auditoría del Libro</x:v>
      </x:c>
      <x:c r="M6" s="16" t="str">
        <x:v>Auditoría del Libro</x:v>
      </x:c>
      <x:c r="N6" s="16" t="str">
        <x:v>Auditoría del Libro</x:v>
      </x:c>
      <x:c r="O6" s="16" t="str">
        <x:v>Auditoría del Libro</x:v>
      </x:c>
      <x:c r="P6" s="16" t="str">
        <x:v>Auditoría del Libro</x:v>
      </x:c>
      <x:c r="Q6" s="16" t="str">
        <x:v>Auditoría del Libro</x:v>
      </x:c>
      <x:c r="R6" s="16" t="str">
        <x:v>Auditoría del Libro</x:v>
      </x:c>
      <x:c r="S6" s="16" t="str">
        <x:v>Auditoría del Libro</x:v>
      </x:c>
      <x:c r="T6" s="16" t="str">
        <x:v>Auditoría del Libro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Compruebe IDs, vínculos, fechas, campos, puntuaciones e integridad del libro.</x:v>
      </x:c>
      <x:c r="B7" s="18" t="str">
        <x:v>Compruebe IDs, vínculos, fechas, campos, puntuaciones e integridad del libro.</x:v>
      </x:c>
      <x:c r="C7" s="18" t="str">
        <x:v>Compruebe IDs, vínculos, fechas, campos, puntuaciones e integridad del libro.</x:v>
      </x:c>
      <x:c r="D7" s="18" t="str">
        <x:v>Compruebe IDs, vínculos, fechas, campos, puntuaciones e integridad del libro.</x:v>
      </x:c>
      <x:c r="E7" s="18" t="str">
        <x:v>Compruebe IDs, vínculos, fechas, campos, puntuaciones e integridad del libro.</x:v>
      </x:c>
      <x:c r="F7" s="18" t="str">
        <x:v>Compruebe IDs, vínculos, fechas, campos, puntuaciones e integridad del libro.</x:v>
      </x:c>
      <x:c r="G7" s="18" t="str">
        <x:v>Compruebe IDs, vínculos, fechas, campos, puntuaciones e integridad del libro.</x:v>
      </x:c>
      <x:c r="H7" s="18" t="str">
        <x:v>Compruebe IDs, vínculos, fechas, campos, puntuaciones e integridad del libro.</x:v>
      </x:c>
      <x:c r="I7" s="18" t="str">
        <x:v>Compruebe IDs, vínculos, fechas, campos, puntuaciones e integridad del libro.</x:v>
      </x:c>
      <x:c r="J7" s="18" t="str">
        <x:v>Compruebe IDs, vínculos, fechas, campos, puntuaciones e integridad del libro.</x:v>
      </x:c>
      <x:c r="K7" s="18" t="str">
        <x:v>Compruebe IDs, vínculos, fechas, campos, puntuaciones e integridad del libro.</x:v>
      </x:c>
      <x:c r="L7" s="18" t="str">
        <x:v>Compruebe IDs, vínculos, fechas, campos, puntuaciones e integridad del libro.</x:v>
      </x:c>
      <x:c r="M7" s="18" t="str">
        <x:v>Compruebe IDs, vínculos, fechas, campos, puntuaciones e integridad del libro.</x:v>
      </x:c>
      <x:c r="N7" s="18" t="str">
        <x:v>Compruebe IDs, vínculos, fechas, campos, puntuaciones e integridad del libro.</x:v>
      </x:c>
      <x:c r="O7" s="18" t="str">
        <x:v>Compruebe IDs, vínculos, fechas, campos, puntuaciones e integridad del libro.</x:v>
      </x:c>
      <x:c r="P7" s="18" t="str">
        <x:v>Compruebe IDs, vínculos, fechas, campos, puntuaciones e integridad del libro.</x:v>
      </x:c>
      <x:c r="Q7" s="18" t="str">
        <x:v>Compruebe IDs, vínculos, fechas, campos, puntuaciones e integridad del libro.</x:v>
      </x:c>
      <x:c r="R7" s="18" t="str">
        <x:v>Compruebe IDs, vínculos, fechas, campos, puntuaciones e integridad del libro.</x:v>
      </x:c>
      <x:c r="S7" s="18" t="str">
        <x:v>Compruebe IDs, vínculos, fechas, campos, puntuaciones e integridad del libro.</x:v>
      </x:c>
      <x:c r="T7" s="18" t="str">
        <x:v>Compruebe IDs, vínculos, fechas, campos, puntuaciones e integridad del libro.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7" t="str">
        <x:v>CONTROLES</x:v>
      </x:c>
      <x:c r="B9" s="28" t="str">
        <x:v>CONTROLES</x:v>
      </x:c>
      <x:c r="C9" s="28" t="str">
        <x:v>CONTROLES</x:v>
      </x:c>
      <x:c r="D9" s="28" t="str">
        <x:v>CONTROLES</x:v>
      </x:c>
      <x:c r="E9" s="29" t="str">
        <x:v>CONTROLES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Control</x:v>
      </x:c>
      <x:c r="B10" s="50" t="str">
        <x:v>Esperado</x:v>
      </x:c>
      <x:c r="C10" s="50" t="str">
        <x:v>Observado</x:v>
      </x:c>
      <x:c r="D10" s="50" t="str">
        <x:v>Resultado</x:v>
      </x:c>
      <x:c r="E10" s="51" t="str">
        <x:v>Por qué importa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95" t="str">
        <x:v>IDs de candidato duplicados</x:v>
      </x:c>
      <x:c r="B11" s="95" t="n">
        <x:v>0</x:v>
      </x:c>
      <x:c r="C11" s="95" t="n">
        <x:f>SUMPRODUCT(--('CANDIDATOS'!$A$11:$A$60&lt;&gt;""),--(COUNTIF('CANDIDATOS'!$A$11:$A$60,'CANDIDATOS'!$A$11:$A$60)&gt;1))/2</x:f>
        <x:v>0</x:v>
      </x:c>
      <x:c r="D11" s="95" t="str">
        <x:f>IF(ABS(C11-B11)&lt;0.0001,"CORRECTO","REVISAR")</x:f>
        <x:v>CORRECTO</x:v>
      </x:c>
      <x:c r="E11" s="95" t="str">
        <x:v>Los IDs estables mantienen entrevistas, evaluaciones y ofertas conectadas.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>
      <x:c r="A12" s="95" t="str">
        <x:v>Candidatos con datos obligatorios ausentes</x:v>
      </x:c>
      <x:c r="B12" s="95" t="n">
        <x:v>0</x:v>
      </x:c>
      <x:c r="C12" s="95" t="n">
        <x:f>COUNTIF('CANDIDATOS'!$Q$11:$Q$60,"ERROR")</x:f>
        <x:v>0</x:v>
      </x:c>
      <x:c r="D12" s="95" t="str">
        <x:f>IF(ABS(C12-B12)&lt;0.0001,"CORRECTO","REVISAR")</x:f>
        <x:v>CORRECTO</x:v>
      </x:c>
      <x:c r="E12" s="95" t="str">
        <x:v>Cada candidato necesita nombre, puesto, fecha, etapa, responsable y correo válido.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>
      <x:c r="A13" s="95" t="str">
        <x:v>Candidatos con puesto desconocido</x:v>
      </x:c>
      <x:c r="B13" s="95" t="n">
        <x:v>0</x:v>
      </x:c>
      <x:c r="C13" s="95" t="n">
        <x:f>COUNTIFS('CANDIDATOS'!$A$11:$A$60,"&lt;&gt;",'CANDIDATOS'!$C$11:$C$60,"&lt;&gt;",'CANDIDATOS'!$C$11:$C$60,"&lt;&gt;Coordinador de Operaciones",'CANDIDATOS'!$C$11:$C$60,"&lt;&gt;Ejecutivo de Ventas",'CANDIDATOS'!$C$11:$C$60,"&lt;&gt;Analista Financiero",'CANDIDATOS'!$C$11:$C$60,"&lt;&gt;Especialista de Marketing",'CANDIDATOS'!$C$11:$C$60,"&lt;&gt;Responsable de Éxito del Cliente")</x:f>
        <x:v>0</x:v>
      </x:c>
      <x:c r="D13" s="95" t="str">
        <x:f>IF(ABS(C13-B13)&lt;0.0001,"CORRECTO","REVISAR")</x:f>
        <x:v>CORRECTO</x:v>
      </x:c>
      <x:c r="E13" s="95" t="str">
        <x:v>Cada candidato debe usar un puesto del plan aprobado.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>
      <x:c r="A14" s="95" t="str">
        <x:v>IDs de entrevista duplicados</x:v>
      </x:c>
      <x:c r="B14" s="95" t="n">
        <x:v>0</x:v>
      </x:c>
      <x:c r="C14" s="95" t="n">
        <x:f>SUMPRODUCT(--('ENTREVISTAS'!$A$11:$A$90&lt;&gt;""),--(COUNTIF('ENTREVISTAS'!$A$11:$A$90,'ENTREVISTAS'!$A$11:$A$90)&gt;1))/2</x:f>
        <x:v>0</x:v>
      </x:c>
      <x:c r="D14" s="95" t="str">
        <x:f>IF(ABS(C14-B14)&lt;0.0001,"CORRECTO","REVISAR")</x:f>
        <x:v>CORRECTO</x:v>
      </x:c>
      <x:c r="E14" s="95" t="str">
        <x:v>Cada entrevista necesita una clave estable.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>
      <x:c r="A15" s="95" t="str">
        <x:v>Entrevistas con candidato desconocido</x:v>
      </x:c>
      <x:c r="B15" s="95" t="n">
        <x:v>0</x:v>
      </x:c>
      <x:c r="C15" s="95" t="n">
        <x:f>COUNTIFS('ENTREVISTAS'!$A$11:$A$90,"&lt;&gt;",'ENTREVISTAS'!$C$11:$C$90,"")</x:f>
        <x:v>0</x:v>
      </x:c>
      <x:c r="D15" s="95" t="str">
        <x:f>IF(ABS(C15-B15)&lt;0.0001,"CORRECTO","REVISAR")</x:f>
        <x:v>CORRECTO</x:v>
      </x:c>
      <x:c r="E15" s="95" t="str">
        <x:v>Cada entrevista debe conectarse al registro de candidatos.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>
      <x:c r="A16" s="95" t="str">
        <x:v>Entrevistas completadas sin resultado</x:v>
      </x:c>
      <x:c r="B16" s="95" t="n">
        <x:v>0</x:v>
      </x:c>
      <x:c r="C16" s="95" t="n">
        <x:f>COUNTIFS('ENTREVISTAS'!$H$11:$H$90,"Completada",'ENTREVISTAS'!$L$11:$L$90,"Falta resultado")</x:f>
        <x:v>0</x:v>
      </x:c>
      <x:c r="D16" s="95" t="str">
        <x:f>IF(ABS(C16-B16)&lt;0.0001,"CORRECTO","REVISAR")</x:f>
        <x:v>CORRECTO</x:v>
      </x:c>
      <x:c r="E16" s="95" t="str">
        <x:v>Una entrevista completada necesita recomendación y puntuación.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>
      <x:c r="A17" s="95" t="str">
        <x:v>IDs de oferta duplicados</x:v>
      </x:c>
      <x:c r="B17" s="95" t="n">
        <x:v>0</x:v>
      </x:c>
      <x:c r="C17" s="95" t="n">
        <x:f>SUMPRODUCT(--('OFERTAS'!$A$11:$A$60&lt;&gt;""),--(COUNTIF('OFERTAS'!$A$11:$A$60,'OFERTAS'!$A$11:$A$60)&gt;1))/2</x:f>
        <x:v>0</x:v>
      </x:c>
      <x:c r="D17" s="95" t="str">
        <x:f>IF(ABS(C17-B17)&lt;0.0001,"CORRECTO","REVISAR")</x:f>
        <x:v>CORRECTO</x:v>
      </x:c>
      <x:c r="E17" s="95" t="str">
        <x:v>Cada oferta necesita una clave estable.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>
      <x:c r="A18" s="95" t="str">
        <x:v>Ofertas con candidato desconocido</x:v>
      </x:c>
      <x:c r="B18" s="95" t="n">
        <x:v>0</x:v>
      </x:c>
      <x:c r="C18" s="95" t="n">
        <x:f>COUNTIFS('OFERTAS'!$A$11:$A$60,"&lt;&gt;",'OFERTAS'!$C$11:$C$60,"")</x:f>
        <x:v>0</x:v>
      </x:c>
      <x:c r="D18" s="95" t="str">
        <x:f>IF(ABS(C18-B18)&lt;0.0001,"CORRECTO","REVISAR")</x:f>
        <x:v>CORRECTO</x:v>
      </x:c>
      <x:c r="E18" s="95" t="str">
        <x:v>Cada oferta debe conectarse a un candidato conocido.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>
      <x:c r="A19" s="95" t="str">
        <x:v>Puntuaciones fuera de 0–100</x:v>
      </x:c>
      <x:c r="B19" s="95" t="n">
        <x:v>0</x:v>
      </x:c>
      <x:c r="C19" s="95" t="n">
        <x:f>COUNTIFS('EVALUACIONES'!$A$11:$A$60,"&lt;&gt;",'EVALUACIONES'!$D$11:$D$60,"&lt;0")+COUNTIFS('EVALUACIONES'!$A$11:$A$60,"&lt;&gt;",'EVALUACIONES'!$D$11:$D$60,"&gt;100")+COUNTIFS('EVALUACIONES'!$A$11:$A$60,"&lt;&gt;",'EVALUACIONES'!$E$11:$E$60,"&lt;0")+COUNTIFS('EVALUACIONES'!$A$11:$A$60,"&lt;&gt;",'EVALUACIONES'!$E$11:$E$60,"&gt;100")+COUNTIFS('EVALUACIONES'!$A$11:$A$60,"&lt;&gt;",'EVALUACIONES'!$F$11:$F$60,"&lt;0")+COUNTIFS('EVALUACIONES'!$A$11:$A$60,"&lt;&gt;",'EVALUACIONES'!$F$11:$F$60,"&gt;100")+COUNTIFS('EVALUACIONES'!$A$11:$A$60,"&lt;&gt;",'EVALUACIONES'!$G$11:$G$60,"&lt;0")+COUNTIFS('EVALUACIONES'!$A$11:$A$60,"&lt;&gt;",'EVALUACIONES'!$G$11:$G$60,"&gt;100")+COUNTIFS('EVALUACIONES'!$A$11:$A$60,"&lt;&gt;",'EVALUACIONES'!$H$11:$H$60,"&lt;0")+COUNTIFS('EVALUACIONES'!$A$11:$A$60,"&lt;&gt;",'EVALUACIONES'!$H$11:$H$60,"&gt;100")</x:f>
        <x:v>0</x:v>
      </x:c>
      <x:c r="D19" s="95" t="str">
        <x:f>IF(ABS(C19-B19)&lt;0.0001,"CORRECTO","REVISAR")</x:f>
        <x:v>CORRECTO</x:v>
      </x:c>
      <x:c r="E19" s="95" t="str">
        <x:v>Todos los criterios deben usar la misma escala.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95" t="str">
        <x:v>Candidatos abiertos sin próxima acción</x:v>
      </x:c>
      <x:c r="B20" s="95" t="n">
        <x:v>0</x:v>
      </x:c>
      <x:c r="C20" s="95" t="n">
        <x:f>COUNTIF('CANDIDATOS'!$P$11:$P$60,"Falta próxima acción")</x:f>
        <x:v>0</x:v>
      </x:c>
      <x:c r="D20" s="95" t="str">
        <x:f>IF(ABS(C20-B20)&lt;0.0001,"CORRECTO","REVISAR")</x:f>
        <x:v>CORRECTO</x:v>
      </x:c>
      <x:c r="E20" s="95" t="str">
        <x:v>Los candidatos activos necesitan un siguiente paso asignado.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96" t="str">
        <x:v>Celdas con error de fórmula</x:v>
      </x:c>
      <x:c r="B21" s="96" t="n">
        <x:v>0</x:v>
      </x:c>
      <x:c r="C21" s="96" t="n">
        <x:f>0</x:f>
        <x:v>0</x:v>
      </x:c>
      <x:c r="D21" s="96" t="str">
        <x:f>IF(ABS(C21-B21)&lt;0.0001,"CORRECTO","REVISAR")</x:f>
        <x:v>CORRECTO</x:v>
      </x:c>
      <x:c r="E21" s="96" t="str">
        <x:v>El libro para clientes debe permanecer sin errores de fórmula.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E9"/>
  </x:mergeCells>
  <x:conditionalFormatting sqref="D11:D21">
    <x:cfRule type="cellIs" dxfId="13" priority="1" operator="equal">
      <x:formula>"REVISAR"</x:formula>
    </x:cfRule>
  </x:conditionalFormatting>
  <x:pageMargins left="0.7" right="0.7" top="0.75" bottom="0.75" header="0.3" footer="0.3"/>
</x:worksheet>
</file>