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3d088a78efe4f9e" /></Relationships>
</file>

<file path=xl/workbook.xml><?xml version="1.0" encoding="utf-8"?>
<x:workbook xmlns:x="http://schemas.openxmlformats.org/spreadsheetml/2006/main">
  <x:sheets>
    <x:sheet xmlns:r="http://schemas.openxmlformats.org/officeDocument/2006/relationships" name="الرئيسية" sheetId="1" r:id="Rdff604fb0a104936"/>
    <x:sheet xmlns:r="http://schemas.openxmlformats.org/officeDocument/2006/relationships" name="لوحة التحكم" sheetId="2" r:id="Rebfd186553d847b5"/>
    <x:sheet xmlns:r="http://schemas.openxmlformats.org/officeDocument/2006/relationships" name="خريطة الاستراتيجية" sheetId="3" r:id="R3ddd838d77d64bf1"/>
    <x:sheet xmlns:r="http://schemas.openxmlformats.org/officeDocument/2006/relationships" name="الأهداف" sheetId="4" r:id="R011430f1d6994673"/>
    <x:sheet xmlns:r="http://schemas.openxmlformats.org/officeDocument/2006/relationships" name="المبادرات" sheetId="5" r:id="Rd3be13c40d1b4c63"/>
    <x:sheet xmlns:r="http://schemas.openxmlformats.org/officeDocument/2006/relationships" name="بطاقة المؤشرات" sheetId="6" r:id="R4ac329f6cc2c478c"/>
    <x:sheet xmlns:r="http://schemas.openxmlformats.org/officeDocument/2006/relationships" name="الميزانية والقدرة" sheetId="7" r:id="R081292b9677340ab"/>
    <x:sheet xmlns:r="http://schemas.openxmlformats.org/officeDocument/2006/relationships" name="المخاطر" sheetId="8" r:id="Rd0f376217cbc4855"/>
    <x:sheet xmlns:r="http://schemas.openxmlformats.org/officeDocument/2006/relationships" name="المراجعة الشهرية" sheetId="9" r:id="R0ec9ce80d1d7430b"/>
    <x:sheet xmlns:r="http://schemas.openxmlformats.org/officeDocument/2006/relationships" name="الإعداد" sheetId="10" r:id="R7e330c16dcce4810"/>
    <x:sheet xmlns:r="http://schemas.openxmlformats.org/officeDocument/2006/relationships" name="التدقيق" sheetId="11" r:id="R1bb1e5757bf0489c"/>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yyyy-mm-dd"/>
    <x:numFmt numFmtId="201" formatCode="0.0%;[Red](0.0%);-"/>
    <x:numFmt numFmtId="202" formatCode="0%;[Red](0%);-"/>
    <x:numFmt numFmtId="203" formatCode=";;;"/>
    <x:numFmt numFmtId="204" formatCode="&quot;$&quot;#,##0;[Red](&quot;$&quot;#,##0);-"/>
    <x:numFmt numFmtId="205" formatCode="#,##0;[Red](#,##0);-"/>
    <x:numFmt numFmtId="206" formatCode="mmm yyyy"/>
  </x:numFmts>
  <x:fonts count="13">
    <x:font>
      <x:sz val="11"/>
      <x:name val="Carlito"/>
    </x:font>
    <x:font>
      <x:sz val="9"/>
      <x:color rgb="FF26332F"/>
      <x:name val="Arial"/>
    </x:font>
    <x:font>
      <x:b/>
      <x:sz val="7.5"/>
      <x:color rgb="FFFFFFFF"/>
      <x:name val="Arial"/>
    </x:font>
    <x:font>
      <x:b/>
      <x:sz val="9"/>
      <x:color rgb="FFFFFFFF"/>
      <x:name val="Arial"/>
    </x:font>
    <x:font>
      <x:b/>
      <x:sz val="14"/>
      <x:color rgb="FF17382D"/>
      <x:name val="Arial"/>
    </x:font>
    <x:font>
      <x:i/>
      <x:sz val="9"/>
      <x:color rgb="FF69756F"/>
      <x:name val="Arial"/>
    </x:font>
    <x:font>
      <x:b/>
      <x:sz val="9"/>
      <x:color rgb="FF17382D"/>
      <x:name val="Arial"/>
    </x:font>
    <x:font>
      <x:b/>
      <x:sz val="9"/>
      <x:color rgb="FF6F4B13"/>
      <x:name val="Arial"/>
    </x:font>
    <x:font>
      <x:b/>
      <x:sz val="9"/>
      <x:color rgb="FF69756F"/>
      <x:name val="Arial"/>
    </x:font>
    <x:font>
      <x:b/>
      <x:sz val="16"/>
      <x:color rgb="FF17382D"/>
      <x:name val="Arial"/>
    </x:font>
    <x:font>
      <x:b/>
      <x:sz val="10"/>
      <x:color rgb="FF17382D"/>
      <x:name val="Arial"/>
    </x:font>
    <x:font>
      <x:b/>
      <x:sz val="10"/>
      <x:color rgb="FFB64B4B"/>
      <x:name val="Arial"/>
    </x:font>
    <x:font>
      <x:sz val="9"/>
      <x:color rgb="FF69756F"/>
      <x:name val="Arial"/>
    </x:font>
  </x:fonts>
  <x:fills count="14">
    <x:fill>
      <x:patternFill patternType="none"/>
    </x:fill>
    <x:fill>
      <x:patternFill patternType="gray125"/>
    </x:fill>
    <x:fill>
      <x:patternFill patternType="solid">
        <x:fgColor rgb="FFFFFDF8"/>
      </x:patternFill>
    </x:fill>
    <x:fill>
      <x:patternFill patternType="solid">
        <x:fgColor rgb="FF3A725C"/>
      </x:patternFill>
    </x:fill>
    <x:fill>
      <x:patternFill patternType="solid">
        <x:fgColor rgb="FF17382D"/>
      </x:patternFill>
    </x:fill>
    <x:fill>
      <x:patternFill patternType="solid">
        <x:fgColor rgb="FFF5F0E7"/>
      </x:patternFill>
    </x:fill>
    <x:fill>
      <x:patternFill patternType="solid">
        <x:fgColor rgb="FF245344"/>
      </x:patternFill>
    </x:fill>
    <x:fill>
      <x:patternFill patternType="solid">
        <x:fgColor rgb="FFE8E0D2"/>
      </x:patternFill>
    </x:fill>
    <x:fill>
      <x:patternFill patternType="solid">
        <x:fgColor rgb="FFFFF2C7"/>
      </x:patternFill>
    </x:fill>
    <x:fill>
      <x:patternFill patternType="solid">
        <x:fgColor rgb="FFFFF0D6"/>
      </x:patternFill>
    </x:fill>
    <x:fill>
      <x:patternFill patternType="solid">
        <x:fgColor rgb="FFEEF3EF"/>
      </x:patternFill>
    </x:fill>
    <x:fill>
      <x:patternFill patternType="solid">
        <x:fgColor rgb="FFE6F0EA"/>
      </x:patternFill>
    </x:fill>
    <x:fill>
      <x:patternFill patternType="solid">
        <x:fgColor rgb="FFE8EEF0"/>
      </x:patternFill>
    </x:fill>
    <x:fill>
      <x:patternFill patternType="solid">
        <x:fgColor rgb="FFF8E3E0"/>
      </x:patternFill>
    </x:fill>
  </x:fills>
  <x:borders count="31">
    <x:border>
      <x:left/>
      <x:right/>
      <x:top/>
      <x:bottom/>
      <x:diagonal/>
    </x:border>
    <x:border>
      <x:left/>
      <x:right style="thin">
        <x:color rgb="FF6F8F83"/>
      </x:right>
      <x:top/>
      <x:bottom/>
      <x:diagonal/>
    </x:border>
    <x:border>
      <x:left style="thin">
        <x:color rgb="FF245344"/>
      </x:left>
      <x:right/>
      <x:top style="thin">
        <x:color rgb="FF245344"/>
      </x:top>
      <x:bottom style="thin">
        <x:color rgb="FF245344"/>
      </x:bottom>
      <x:diagonal/>
    </x:border>
    <x:border>
      <x:left/>
      <x:right/>
      <x:top style="thin">
        <x:color rgb="FF245344"/>
      </x:top>
      <x:bottom style="thin">
        <x:color rgb="FF245344"/>
      </x:bottom>
      <x:diagonal/>
    </x:border>
    <x:border>
      <x:left/>
      <x:right style="thin">
        <x:color rgb="FF245344"/>
      </x:right>
      <x:top style="thin">
        <x:color rgb="FF245344"/>
      </x:top>
      <x:bottom style="thin">
        <x:color rgb="FF245344"/>
      </x:bottom>
      <x:diagonal/>
    </x:border>
    <x:border>
      <x:left/>
      <x:right/>
      <x:top/>
      <x:bottom style="thin">
        <x:color rgb="FFD8D1C5"/>
      </x:bottom>
      <x:diagonal/>
    </x:border>
    <x:border>
      <x:left/>
      <x:right/>
      <x:top style="thin">
        <x:color rgb="FFD8D1C5"/>
      </x:top>
      <x:bottom style="thin">
        <x:color rgb="FFD8D1C5"/>
      </x:bottom>
      <x:diagonal/>
    </x:border>
    <x:border>
      <x:left/>
      <x:right/>
      <x:top style="thin">
        <x:color rgb="FFD8D1C5"/>
      </x:top>
      <x:bottom/>
      <x:diagonal/>
    </x:border>
    <x:border>
      <x:left/>
      <x:right style="thin">
        <x:color rgb="FF6D8E83"/>
      </x:right>
      <x:top/>
      <x:bottom style="thin">
        <x:color rgb="FF3A725C"/>
      </x:bottom>
      <x:diagonal/>
    </x:border>
    <x:border>
      <x:left style="thin">
        <x:color rgb="FF6D8E83"/>
      </x:left>
      <x:right style="thin">
        <x:color rgb="FF6D8E83"/>
      </x:right>
      <x:top/>
      <x:bottom style="thin">
        <x:color rgb="FF3A725C"/>
      </x:bottom>
      <x:diagonal/>
    </x:border>
    <x:border>
      <x:left style="thin">
        <x:color rgb="FF6D8E83"/>
      </x:left>
      <x:right/>
      <x:top/>
      <x:bottom style="thin">
        <x:color rgb="FF3A725C"/>
      </x:bottom>
      <x:diagonal/>
    </x:border>
    <x:border>
      <x:left style="thin">
        <x:color rgb="FFB88A3D"/>
      </x:left>
      <x:right/>
      <x:top style="thin">
        <x:color rgb="FFB88A3D"/>
      </x:top>
      <x:bottom/>
      <x:diagonal/>
    </x:border>
    <x:border>
      <x:left/>
      <x:right/>
      <x:top style="thin">
        <x:color rgb="FFB88A3D"/>
      </x:top>
      <x:bottom/>
      <x:diagonal/>
    </x:border>
    <x:border>
      <x:left/>
      <x:right style="thin">
        <x:color rgb="FFB88A3D"/>
      </x:right>
      <x:top style="thin">
        <x:color rgb="FFB88A3D"/>
      </x:top>
      <x:bottom/>
      <x:diagonal/>
    </x:border>
    <x:border>
      <x:left style="thin">
        <x:color rgb="FFB88A3D"/>
      </x:left>
      <x:right/>
      <x:top/>
      <x:bottom/>
      <x:diagonal/>
    </x:border>
    <x:border>
      <x:left/>
      <x:right style="thin">
        <x:color rgb="FFB88A3D"/>
      </x:right>
      <x:top/>
      <x:bottom/>
      <x:diagonal/>
    </x:border>
    <x:border>
      <x:left style="thin">
        <x:color rgb="FFB88A3D"/>
      </x:left>
      <x:right/>
      <x:top/>
      <x:bottom style="thin">
        <x:color rgb="FFB88A3D"/>
      </x:bottom>
      <x:diagonal/>
    </x:border>
    <x:border>
      <x:left/>
      <x:right/>
      <x:top/>
      <x:bottom style="thin">
        <x:color rgb="FFB88A3D"/>
      </x:bottom>
      <x:diagonal/>
    </x:border>
    <x:border>
      <x:left/>
      <x:right style="thin">
        <x:color rgb="FFB88A3D"/>
      </x:right>
      <x:top/>
      <x:bottom style="thin">
        <x:color rgb="FFB88A3D"/>
      </x:bottom>
      <x:diagonal/>
    </x:border>
    <x:border>
      <x:left/>
      <x:right/>
      <x:top style="medium">
        <x:color rgb="FF3A725C"/>
      </x:top>
      <x:bottom/>
      <x:diagonal/>
    </x:border>
    <x:border>
      <x:left/>
      <x:right/>
      <x:top style="medium">
        <x:color rgb="FFB64B4B"/>
      </x:top>
      <x:bottom/>
      <x:diagonal/>
    </x:border>
    <x:border>
      <x:left/>
      <x:right/>
      <x:top style="medium">
        <x:color rgb="FFB88A3D"/>
      </x:top>
      <x:bottom/>
      <x:diagonal/>
    </x:border>
    <x:border>
      <x:left/>
      <x:right/>
      <x:top style="medium">
        <x:color rgb="FF56727A"/>
      </x:top>
      <x:bottom/>
      <x:diagonal/>
    </x:border>
    <x:border>
      <x:left style="thin">
        <x:color rgb="FF9AB2A4"/>
      </x:left>
      <x:right/>
      <x:top style="thin">
        <x:color rgb="FF9AB2A4"/>
      </x:top>
      <x:bottom/>
      <x:diagonal/>
    </x:border>
    <x:border>
      <x:left/>
      <x:right/>
      <x:top style="thin">
        <x:color rgb="FF9AB2A4"/>
      </x:top>
      <x:bottom/>
      <x:diagonal/>
    </x:border>
    <x:border>
      <x:left/>
      <x:right style="thin">
        <x:color rgb="FF9AB2A4"/>
      </x:right>
      <x:top style="thin">
        <x:color rgb="FF9AB2A4"/>
      </x:top>
      <x:bottom/>
      <x:diagonal/>
    </x:border>
    <x:border>
      <x:left style="thin">
        <x:color rgb="FF9AB2A4"/>
      </x:left>
      <x:right/>
      <x:top/>
      <x:bottom/>
      <x:diagonal/>
    </x:border>
    <x:border>
      <x:left/>
      <x:right style="thin">
        <x:color rgb="FF9AB2A4"/>
      </x:right>
      <x:top/>
      <x:bottom/>
      <x:diagonal/>
    </x:border>
    <x:border>
      <x:left style="thin">
        <x:color rgb="FF9AB2A4"/>
      </x:left>
      <x:right/>
      <x:top/>
      <x:bottom style="thin">
        <x:color rgb="FF9AB2A4"/>
      </x:bottom>
      <x:diagonal/>
    </x:border>
    <x:border>
      <x:left/>
      <x:right/>
      <x:top/>
      <x:bottom style="thin">
        <x:color rgb="FF9AB2A4"/>
      </x:bottom>
      <x:diagonal/>
    </x:border>
    <x:border>
      <x:left/>
      <x:right style="thin">
        <x:color rgb="FF9AB2A4"/>
      </x:right>
      <x:top/>
      <x:bottom style="thin">
        <x:color rgb="FF9AB2A4"/>
      </x:bottom>
      <x:diagonal/>
    </x:border>
  </x:borders>
  <x:cellStyleXfs count="1">
    <x:xf numFmtId="0" fontId="0" fillId="0" borderId="0"/>
  </x:cellStyleXfs>
  <x:cellXfs count="20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right"/>
    </x:xf>
    <x:xf numFmtId="0" fontId="1" fillId="2" borderId="0" xfId="0" applyNumberFormat="1" applyFont="1" applyFill="1" applyBorder="1" applyAlignment="1">
      <x:alignment horizontal="right" vertical="center"/>
    </x:xf>
    <x:xf numFmtId="0" fontId="1" fillId="3" borderId="0" xfId="0" applyNumberFormat="1" applyFont="1" applyFill="1" applyBorder="1" applyAlignment="1">
      <x:alignment horizontal="right" vertical="center"/>
    </x:xf>
    <x:xf numFmtId="0" fontId="2" fillId="3" borderId="0" xfId="0" applyNumberFormat="1" applyFont="1" applyFill="1" applyBorder="1" applyAlignment="1">
      <x:alignment horizontal="right" vertical="center"/>
    </x:xf>
    <x:xf numFmtId="0" fontId="2" fillId="3" borderId="1" xfId="0" applyNumberFormat="1" applyFont="1" applyFill="1" applyBorder="1" applyAlignment="1">
      <x:alignment horizontal="right" vertical="center"/>
    </x:xf>
    <x:xf numFmtId="0" fontId="2" fillId="3" borderId="0" xfId="0" applyNumberFormat="1" applyFont="1" applyFill="1" applyBorder="1" applyAlignment="1">
      <x:alignment horizontal="center" vertical="center"/>
    </x:xf>
    <x:xf numFmtId="0" fontId="2" fillId="3" borderId="1" xfId="0" applyNumberFormat="1" applyFont="1" applyFill="1" applyBorder="1" applyAlignment="1">
      <x:alignment horizontal="center" vertical="center"/>
    </x:xf>
    <x:xf numFmtId="0" fontId="1" fillId="4" borderId="0" xfId="0" applyNumberFormat="1" applyFont="1" applyFill="1" applyBorder="1" applyAlignment="1">
      <x:alignment horizontal="right" vertical="center"/>
    </x:xf>
    <x:xf numFmtId="0" fontId="2" fillId="4" borderId="0" xfId="0" applyNumberFormat="1" applyFont="1" applyFill="1" applyBorder="1" applyAlignment="1">
      <x:alignment horizontal="right" vertical="center"/>
    </x:xf>
    <x:xf numFmtId="0" fontId="2" fillId="4" borderId="1" xfId="0" applyNumberFormat="1" applyFont="1" applyFill="1" applyBorder="1" applyAlignment="1">
      <x:alignment horizontal="right" vertical="center"/>
    </x:xf>
    <x:xf numFmtId="0" fontId="2" fillId="4" borderId="0" xfId="0" applyNumberFormat="1" applyFont="1" applyFill="1" applyBorder="1" applyAlignment="1">
      <x:alignment horizontal="center" vertical="center"/>
    </x:xf>
    <x:xf numFmtId="0" fontId="2" fillId="4" borderId="1" xfId="0" applyNumberFormat="1" applyFont="1" applyFill="1" applyBorder="1" applyAlignment="1">
      <x:alignment horizontal="center" vertical="center"/>
    </x:xf>
    <x:xf numFmtId="0" fontId="3" fillId="3" borderId="0" xfId="0" applyNumberFormat="1" applyFont="1" applyFill="1" applyBorder="1" applyAlignment="1">
      <x:alignment horizontal="right" vertical="center"/>
    </x:xf>
    <x:xf numFmtId="0" fontId="1" fillId="5" borderId="0" xfId="0" applyNumberFormat="1" applyFont="1" applyFill="1" applyBorder="1" applyAlignment="1">
      <x:alignment horizontal="right" vertical="center"/>
    </x:xf>
    <x:xf numFmtId="0" fontId="4" fillId="5" borderId="0" xfId="0" applyNumberFormat="1" applyFont="1" applyFill="1" applyBorder="1" applyAlignment="1">
      <x:alignment horizontal="right" vertical="center"/>
    </x:xf>
    <x:xf numFmtId="0" fontId="5" fillId="5" borderId="0" xfId="0" applyNumberFormat="1" applyFont="1" applyFill="1" applyBorder="1" applyAlignment="1">
      <x:alignment horizontal="right" vertical="center"/>
    </x:xf>
    <x:xf numFmtId="0" fontId="1" fillId="6" borderId="0" xfId="0" applyNumberFormat="1" applyFont="1" applyFill="1" applyBorder="1" applyAlignment="1">
      <x:alignment horizontal="right" vertical="center"/>
    </x:xf>
    <x:xf numFmtId="0" fontId="3" fillId="6" borderId="0" xfId="0" applyNumberFormat="1" applyFont="1" applyFill="1" applyBorder="1" applyAlignment="1">
      <x:alignment horizontal="right" vertical="center"/>
    </x:xf>
    <x:xf numFmtId="0" fontId="3" fillId="6" borderId="2" xfId="0" applyNumberFormat="1" applyFont="1" applyFill="1" applyBorder="1" applyAlignment="1">
      <x:alignment horizontal="right" vertical="center"/>
    </x:xf>
    <x:xf numFmtId="0" fontId="3" fillId="6" borderId="3" xfId="0" applyNumberFormat="1" applyFont="1" applyFill="1" applyBorder="1" applyAlignment="1">
      <x:alignment horizontal="right" vertical="center"/>
    </x:xf>
    <x:xf numFmtId="0" fontId="3" fillId="6" borderId="4" xfId="0" applyNumberFormat="1" applyFont="1" applyFill="1" applyBorder="1" applyAlignment="1">
      <x:alignment horizontal="right" vertical="center"/>
    </x:xf>
    <x:xf numFmtId="0" fontId="1" fillId="7" borderId="0" xfId="0" applyNumberFormat="1" applyFont="1" applyFill="1" applyBorder="1" applyAlignment="1">
      <x:alignment horizontal="right" vertical="center"/>
    </x:xf>
    <x:xf numFmtId="0" fontId="6" fillId="7" borderId="0" xfId="0" applyNumberFormat="1" applyFont="1" applyFill="1" applyBorder="1" applyAlignment="1">
      <x:alignment horizontal="right" vertical="center"/>
    </x:xf>
    <x:xf numFmtId="0" fontId="6" fillId="7" borderId="5" xfId="0" applyNumberFormat="1" applyFont="1" applyFill="1" applyBorder="1" applyAlignment="1">
      <x:alignment horizontal="right" vertical="center"/>
    </x:xf>
    <x:xf numFmtId="0" fontId="1" fillId="8" borderId="0" xfId="0" applyNumberFormat="1" applyFont="1" applyFill="1" applyBorder="1" applyAlignment="1">
      <x:alignment horizontal="right" vertical="center"/>
    </x:xf>
    <x:xf numFmtId="0" fontId="1" fillId="8" borderId="5" xfId="0" applyNumberFormat="1" applyFont="1" applyFill="1" applyBorder="1" applyAlignment="1">
      <x:alignment horizontal="right" vertical="center"/>
    </x:xf>
    <x:xf numFmtId="0" fontId="1" fillId="8" borderId="6" xfId="0" applyNumberFormat="1" applyFont="1" applyFill="1" applyBorder="1" applyAlignment="1">
      <x:alignment horizontal="right" vertical="center"/>
    </x:xf>
    <x:xf numFmtId="0" fontId="1" fillId="8" borderId="7" xfId="0" applyNumberFormat="1" applyFont="1" applyFill="1" applyBorder="1" applyAlignment="1">
      <x:alignment horizontal="right" vertical="center"/>
    </x:xf>
    <x:xf numFmtId="200" fontId="1" fillId="8" borderId="6" xfId="0" applyNumberFormat="1" applyFont="1" applyFill="1" applyBorder="1" applyAlignment="1">
      <x:alignment horizontal="right" vertical="center"/>
    </x:xf>
    <x:xf numFmtId="201" fontId="1" fillId="8" borderId="6" xfId="0" applyNumberFormat="1" applyFont="1" applyFill="1" applyBorder="1" applyAlignment="1">
      <x:alignment horizontal="right" vertical="center"/>
    </x:xf>
    <x:xf numFmtId="201" fontId="1" fillId="8" borderId="7" xfId="0" applyNumberFormat="1" applyFont="1" applyFill="1" applyBorder="1" applyAlignment="1">
      <x:alignment horizontal="right" vertical="center"/>
    </x:xf>
    <x:xf numFmtId="0" fontId="3" fillId="4" borderId="0" xfId="0" applyNumberFormat="1" applyFont="1" applyFill="1" applyBorder="1" applyAlignment="1">
      <x:alignment horizontal="right" vertical="center"/>
    </x:xf>
    <x:xf numFmtId="0" fontId="3" fillId="4" borderId="8" xfId="0" applyNumberFormat="1" applyFont="1" applyFill="1" applyBorder="1" applyAlignment="1">
      <x:alignment horizontal="right" vertical="center"/>
    </x:xf>
    <x:xf numFmtId="0" fontId="3" fillId="4" borderId="9" xfId="0" applyNumberFormat="1" applyFont="1" applyFill="1" applyBorder="1" applyAlignment="1">
      <x:alignment horizontal="right" vertical="center"/>
    </x:xf>
    <x:xf numFmtId="0" fontId="3" fillId="4" borderId="10" xfId="0" applyNumberFormat="1" applyFont="1" applyFill="1" applyBorder="1" applyAlignment="1">
      <x:alignment horizontal="right" vertical="center"/>
    </x:xf>
    <x:xf numFmtId="0" fontId="3" fillId="4" borderId="8" xfId="0" applyNumberFormat="1" applyFont="1" applyFill="1" applyBorder="1" applyAlignment="1">
      <x:alignment horizontal="right" vertical="center" wrapText="1"/>
    </x:xf>
    <x:xf numFmtId="0" fontId="3" fillId="4" borderId="9" xfId="0" applyNumberFormat="1" applyFont="1" applyFill="1" applyBorder="1" applyAlignment="1">
      <x:alignment horizontal="right" vertical="center" wrapText="1"/>
    </x:xf>
    <x:xf numFmtId="0" fontId="3" fillId="4" borderId="10" xfId="0" applyNumberFormat="1" applyFont="1" applyFill="1" applyBorder="1" applyAlignment="1">
      <x:alignment horizontal="right" vertical="center" wrapText="1"/>
    </x:xf>
    <x:xf numFmtId="0" fontId="3" fillId="4" borderId="8" xfId="0" applyNumberFormat="1" applyFont="1" applyFill="1" applyBorder="1" applyAlignment="1">
      <x:alignment horizontal="center" vertical="center" wrapText="1"/>
    </x:xf>
    <x:xf numFmtId="0" fontId="3" fillId="4" borderId="9" xfId="0" applyNumberFormat="1" applyFont="1" applyFill="1" applyBorder="1" applyAlignment="1">
      <x:alignment horizontal="center" vertical="center" wrapText="1"/>
    </x:xf>
    <x:xf numFmtId="0" fontId="3" fillId="4" borderId="10" xfId="0" applyNumberFormat="1" applyFont="1" applyFill="1" applyBorder="1" applyAlignment="1">
      <x:alignment horizontal="center" vertical="center" wrapText="1"/>
    </x:xf>
    <x:xf numFmtId="0" fontId="1" fillId="9" borderId="0" xfId="0" applyNumberFormat="1" applyFont="1" applyFill="1" applyBorder="1" applyAlignment="1">
      <x:alignment horizontal="right" vertical="center"/>
    </x:xf>
    <x:xf numFmtId="0" fontId="7" fillId="9" borderId="0" xfId="0" applyNumberFormat="1" applyFont="1" applyFill="1" applyBorder="1" applyAlignment="1">
      <x:alignment horizontal="right" vertical="center"/>
    </x:xf>
    <x:xf numFmtId="0" fontId="7" fillId="9" borderId="11" xfId="0" applyNumberFormat="1" applyFont="1" applyFill="1" applyBorder="1" applyAlignment="1">
      <x:alignment horizontal="right" vertical="center"/>
    </x:xf>
    <x:xf numFmtId="0" fontId="7" fillId="9" borderId="12" xfId="0" applyNumberFormat="1" applyFont="1" applyFill="1" applyBorder="1" applyAlignment="1">
      <x:alignment horizontal="right" vertical="center"/>
    </x:xf>
    <x:xf numFmtId="0" fontId="7" fillId="9" borderId="13" xfId="0" applyNumberFormat="1" applyFont="1" applyFill="1" applyBorder="1" applyAlignment="1">
      <x:alignment horizontal="right" vertical="center"/>
    </x:xf>
    <x:xf numFmtId="0" fontId="7" fillId="9" borderId="14" xfId="0" applyNumberFormat="1" applyFont="1" applyFill="1" applyBorder="1" applyAlignment="1">
      <x:alignment horizontal="right" vertical="center"/>
    </x:xf>
    <x:xf numFmtId="0" fontId="7" fillId="9" borderId="15" xfId="0" applyNumberFormat="1" applyFont="1" applyFill="1" applyBorder="1" applyAlignment="1">
      <x:alignment horizontal="right" vertical="center"/>
    </x:xf>
    <x:xf numFmtId="0" fontId="7" fillId="9" borderId="16" xfId="0" applyNumberFormat="1" applyFont="1" applyFill="1" applyBorder="1" applyAlignment="1">
      <x:alignment horizontal="right" vertical="center"/>
    </x:xf>
    <x:xf numFmtId="0" fontId="7" fillId="9" borderId="17" xfId="0" applyNumberFormat="1" applyFont="1" applyFill="1" applyBorder="1" applyAlignment="1">
      <x:alignment horizontal="right" vertical="center"/>
    </x:xf>
    <x:xf numFmtId="0" fontId="7" fillId="9" borderId="18" xfId="0" applyNumberFormat="1" applyFont="1" applyFill="1" applyBorder="1" applyAlignment="1">
      <x:alignment horizontal="right" vertical="center"/>
    </x:xf>
    <x:xf numFmtId="0" fontId="7" fillId="9" borderId="11" xfId="0" applyNumberFormat="1" applyFont="1" applyFill="1" applyBorder="1" applyAlignment="1">
      <x:alignment horizontal="right" vertical="center" wrapText="1"/>
    </x:xf>
    <x:xf numFmtId="0" fontId="7" fillId="9" borderId="12" xfId="0" applyNumberFormat="1" applyFont="1" applyFill="1" applyBorder="1" applyAlignment="1">
      <x:alignment horizontal="right" vertical="center" wrapText="1"/>
    </x:xf>
    <x:xf numFmtId="0" fontId="7" fillId="9" borderId="13" xfId="0" applyNumberFormat="1" applyFont="1" applyFill="1" applyBorder="1" applyAlignment="1">
      <x:alignment horizontal="right" vertical="center" wrapText="1"/>
    </x:xf>
    <x:xf numFmtId="0" fontId="7" fillId="9" borderId="14" xfId="0" applyNumberFormat="1" applyFont="1" applyFill="1" applyBorder="1" applyAlignment="1">
      <x:alignment horizontal="right" vertical="center" wrapText="1"/>
    </x:xf>
    <x:xf numFmtId="0" fontId="7" fillId="9" borderId="0" xfId="0" applyNumberFormat="1" applyFont="1" applyFill="1" applyBorder="1" applyAlignment="1">
      <x:alignment horizontal="right" vertical="center" wrapText="1"/>
    </x:xf>
    <x:xf numFmtId="0" fontId="7" fillId="9" borderId="15" xfId="0" applyNumberFormat="1" applyFont="1" applyFill="1" applyBorder="1" applyAlignment="1">
      <x:alignment horizontal="right" vertical="center" wrapText="1"/>
    </x:xf>
    <x:xf numFmtId="0" fontId="7" fillId="9" borderId="16" xfId="0" applyNumberFormat="1" applyFont="1" applyFill="1" applyBorder="1" applyAlignment="1">
      <x:alignment horizontal="right" vertical="center" wrapText="1"/>
    </x:xf>
    <x:xf numFmtId="0" fontId="7" fillId="9" borderId="17" xfId="0" applyNumberFormat="1" applyFont="1" applyFill="1" applyBorder="1" applyAlignment="1">
      <x:alignment horizontal="right" vertical="center" wrapText="1"/>
    </x:xf>
    <x:xf numFmtId="0" fontId="7" fillId="9" borderId="18" xfId="0" applyNumberFormat="1" applyFont="1" applyFill="1" applyBorder="1" applyAlignment="1">
      <x:alignment horizontal="right" vertical="center" wrapText="1"/>
    </x:xf>
    <x:xf numFmtId="0" fontId="1" fillId="10" borderId="0" xfId="0" applyNumberFormat="1" applyFont="1" applyFill="1" applyBorder="1" applyAlignment="1">
      <x:alignment horizontal="right" vertical="center"/>
    </x:xf>
    <x:xf numFmtId="0" fontId="1" fillId="10" borderId="5" xfId="0" applyNumberFormat="1" applyFont="1" applyFill="1" applyBorder="1" applyAlignment="1">
      <x:alignment horizontal="right" vertical="center"/>
    </x:xf>
    <x:xf numFmtId="0" fontId="1" fillId="10" borderId="6" xfId="0" applyNumberFormat="1" applyFont="1" applyFill="1" applyBorder="1" applyAlignment="1">
      <x:alignment horizontal="right" vertical="center"/>
    </x:xf>
    <x:xf numFmtId="0" fontId="1" fillId="10" borderId="7" xfId="0" applyNumberFormat="1" applyFont="1" applyFill="1" applyBorder="1" applyAlignment="1">
      <x:alignment horizontal="right" vertical="center"/>
    </x:xf>
    <x:xf numFmtId="202" fontId="1" fillId="8" borderId="5" xfId="0" applyNumberFormat="1" applyFont="1" applyFill="1" applyBorder="1" applyAlignment="1">
      <x:alignment horizontal="right" vertical="center"/>
    </x:xf>
    <x:xf numFmtId="202" fontId="1" fillId="8" borderId="6" xfId="0" applyNumberFormat="1" applyFont="1" applyFill="1" applyBorder="1" applyAlignment="1">
      <x:alignment horizontal="right" vertical="center"/>
    </x:xf>
    <x:xf numFmtId="202" fontId="1" fillId="8" borderId="7" xfId="0" applyNumberFormat="1" applyFont="1" applyFill="1" applyBorder="1" applyAlignment="1">
      <x:alignment horizontal="right" vertical="center"/>
    </x:xf>
    <x:xf numFmtId="200" fontId="1" fillId="8" borderId="5" xfId="0" applyNumberFormat="1" applyFont="1" applyFill="1" applyBorder="1" applyAlignment="1">
      <x:alignment horizontal="right" vertical="center"/>
    </x:xf>
    <x:xf numFmtId="200" fontId="1" fillId="8" borderId="7" xfId="0" applyNumberFormat="1" applyFont="1" applyFill="1" applyBorder="1" applyAlignment="1">
      <x:alignment horizontal="right" vertical="center"/>
    </x:xf>
    <x:xf numFmtId="201" fontId="1" fillId="10" borderId="5" xfId="0" applyNumberFormat="1" applyFont="1" applyFill="1" applyBorder="1" applyAlignment="1">
      <x:alignment horizontal="right" vertical="center"/>
    </x:xf>
    <x:xf numFmtId="201" fontId="1" fillId="10" borderId="6" xfId="0" applyNumberFormat="1" applyFont="1" applyFill="1" applyBorder="1" applyAlignment="1">
      <x:alignment horizontal="right" vertical="center"/>
    </x:xf>
    <x:xf numFmtId="201" fontId="1" fillId="10" borderId="7" xfId="0" applyNumberFormat="1" applyFont="1" applyFill="1" applyBorder="1" applyAlignment="1">
      <x:alignment horizontal="right" vertical="center"/>
    </x:xf>
    <x:xf numFmtId="203" fontId="1" fillId="10" borderId="5" xfId="0" applyNumberFormat="1" applyFont="1" applyFill="1" applyBorder="1" applyAlignment="1">
      <x:alignment horizontal="right" vertical="center"/>
    </x:xf>
    <x:xf numFmtId="203" fontId="1" fillId="10" borderId="6" xfId="0" applyNumberFormat="1" applyFont="1" applyFill="1" applyBorder="1" applyAlignment="1">
      <x:alignment horizontal="right" vertical="center"/>
    </x:xf>
    <x:xf numFmtId="203" fontId="1" fillId="10" borderId="7" xfId="0" applyNumberFormat="1" applyFont="1" applyFill="1" applyBorder="1" applyAlignment="1">
      <x:alignment horizontal="right" vertical="center"/>
    </x:xf>
    <x:xf numFmtId="204" fontId="1" fillId="8" borderId="5" xfId="0" applyNumberFormat="1" applyFont="1" applyFill="1" applyBorder="1" applyAlignment="1">
      <x:alignment horizontal="right" vertical="center"/>
    </x:xf>
    <x:xf numFmtId="204" fontId="1" fillId="8" borderId="6" xfId="0" applyNumberFormat="1" applyFont="1" applyFill="1" applyBorder="1" applyAlignment="1">
      <x:alignment horizontal="right" vertical="center"/>
    </x:xf>
    <x:xf numFmtId="204" fontId="1" fillId="8" borderId="7" xfId="0" applyNumberFormat="1" applyFont="1" applyFill="1" applyBorder="1" applyAlignment="1">
      <x:alignment horizontal="right" vertical="center"/>
    </x:xf>
    <x:xf numFmtId="205" fontId="1" fillId="8" borderId="5" xfId="0" applyNumberFormat="1" applyFont="1" applyFill="1" applyBorder="1" applyAlignment="1">
      <x:alignment horizontal="right" vertical="center"/>
    </x:xf>
    <x:xf numFmtId="205" fontId="1" fillId="8" borderId="6" xfId="0" applyNumberFormat="1" applyFont="1" applyFill="1" applyBorder="1" applyAlignment="1">
      <x:alignment horizontal="right" vertical="center"/>
    </x:xf>
    <x:xf numFmtId="205" fontId="1" fillId="8" borderId="7" xfId="0" applyNumberFormat="1" applyFont="1" applyFill="1" applyBorder="1" applyAlignment="1">
      <x:alignment horizontal="right" vertical="center"/>
    </x:xf>
    <x:xf numFmtId="0" fontId="0" fillId="8" borderId="0" xfId="0" applyNumberFormat="1" applyFont="1" applyFill="1" applyBorder="1"/>
    <x:xf numFmtId="0" fontId="1" fillId="8" borderId="0" xfId="0" applyNumberFormat="1" applyFont="1" applyFill="1" applyBorder="1"/>
    <x:xf numFmtId="0" fontId="1" fillId="8" borderId="6" xfId="0" applyNumberFormat="1" applyFont="1" applyFill="1" applyBorder="1"/>
    <x:xf numFmtId="0" fontId="1" fillId="8" borderId="7" xfId="0" applyNumberFormat="1" applyFont="1" applyFill="1" applyBorder="1"/>
    <x:xf numFmtId="0" fontId="0" fillId="10" borderId="0" xfId="0" applyNumberFormat="1" applyFont="1" applyFill="1" applyBorder="1"/>
    <x:xf numFmtId="0" fontId="1" fillId="10" borderId="0" xfId="0" applyNumberFormat="1" applyFont="1" applyFill="1" applyBorder="1"/>
    <x:xf numFmtId="0" fontId="1" fillId="10" borderId="6" xfId="0" applyNumberFormat="1" applyFont="1" applyFill="1" applyBorder="1"/>
    <x:xf numFmtId="0" fontId="1" fillId="10" borderId="7" xfId="0" applyNumberFormat="1" applyFont="1" applyFill="1" applyBorder="1"/>
    <x:xf numFmtId="206" fontId="1" fillId="8" borderId="5" xfId="0" applyNumberFormat="1" applyFont="1" applyFill="1" applyBorder="1" applyAlignment="1">
      <x:alignment horizontal="right" vertical="center"/>
    </x:xf>
    <x:xf numFmtId="206" fontId="1" fillId="8" borderId="6" xfId="0" applyNumberFormat="1" applyFont="1" applyFill="1" applyBorder="1" applyAlignment="1">
      <x:alignment horizontal="right" vertical="center"/>
    </x:xf>
    <x:xf numFmtId="206" fontId="1" fillId="8" borderId="6" xfId="0" applyNumberFormat="1" applyFont="1" applyFill="1" applyBorder="1"/>
    <x:xf numFmtId="206" fontId="1" fillId="8" borderId="7" xfId="0" applyNumberFormat="1" applyFont="1" applyFill="1" applyBorder="1"/>
    <x:xf numFmtId="201" fontId="1" fillId="10" borderId="6" xfId="0" applyNumberFormat="1" applyFont="1" applyFill="1" applyBorder="1"/>
    <x:xf numFmtId="201" fontId="1" fillId="10" borderId="7" xfId="0" applyNumberFormat="1" applyFont="1" applyFill="1" applyBorder="1"/>
    <x:xf numFmtId="204" fontId="1" fillId="10" borderId="5" xfId="0" applyNumberFormat="1" applyFont="1" applyFill="1" applyBorder="1" applyAlignment="1">
      <x:alignment horizontal="right" vertical="center"/>
    </x:xf>
    <x:xf numFmtId="204" fontId="1" fillId="10" borderId="6" xfId="0" applyNumberFormat="1" applyFont="1" applyFill="1" applyBorder="1" applyAlignment="1">
      <x:alignment horizontal="right" vertical="center"/>
    </x:xf>
    <x:xf numFmtId="204" fontId="1" fillId="10" borderId="7" xfId="0" applyNumberFormat="1" applyFont="1" applyFill="1" applyBorder="1" applyAlignment="1">
      <x:alignment horizontal="right" vertical="center"/>
    </x:xf>
    <x:xf numFmtId="205" fontId="1" fillId="10" borderId="5" xfId="0" applyNumberFormat="1" applyFont="1" applyFill="1" applyBorder="1" applyAlignment="1">
      <x:alignment horizontal="right" vertical="center"/>
    </x:xf>
    <x:xf numFmtId="205" fontId="1" fillId="10" borderId="6" xfId="0" applyNumberFormat="1" applyFont="1" applyFill="1" applyBorder="1" applyAlignment="1">
      <x:alignment horizontal="right" vertical="center"/>
    </x:xf>
    <x:xf numFmtId="205" fontId="1" fillId="10" borderId="7" xfId="0" applyNumberFormat="1" applyFont="1" applyFill="1" applyBorder="1" applyAlignment="1">
      <x:alignment horizontal="right" vertical="center"/>
    </x:xf>
    <x:xf numFmtId="206" fontId="1" fillId="8" borderId="7" xfId="0" applyNumberFormat="1" applyFont="1" applyFill="1" applyBorder="1" applyAlignment="1">
      <x:alignment horizontal="right" vertical="center"/>
    </x:xf>
    <x:xf numFmtId="0" fontId="8" fillId="5" borderId="0" xfId="0" applyNumberFormat="1" applyFont="1" applyFill="1" applyBorder="1" applyAlignment="1">
      <x:alignment horizontal="right" vertical="center"/>
    </x:xf>
    <x:xf numFmtId="0" fontId="8" fillId="5" borderId="19" xfId="0" applyNumberFormat="1" applyFont="1" applyFill="1" applyBorder="1" applyAlignment="1">
      <x:alignment horizontal="right" vertical="center"/>
    </x:xf>
    <x:xf numFmtId="0" fontId="8" fillId="5" borderId="19" xfId="0" applyNumberFormat="1" applyFont="1" applyFill="1" applyBorder="1" applyAlignment="1">
      <x:alignment horizontal="center" vertical="center"/>
    </x:xf>
    <x:xf numFmtId="0" fontId="9" fillId="2" borderId="0" xfId="0" applyNumberFormat="1" applyFont="1" applyFill="1" applyBorder="1" applyAlignment="1">
      <x:alignment horizontal="right" vertical="center"/>
    </x:xf>
    <x:xf numFmtId="205" fontId="9" fillId="2" borderId="0" xfId="0" applyNumberFormat="1" applyFont="1" applyFill="1" applyBorder="1" applyAlignment="1">
      <x:alignment horizontal="right" vertical="center"/>
    </x:xf>
    <x:xf numFmtId="205" fontId="9" fillId="2" borderId="0" xfId="0" applyNumberFormat="1" applyFont="1" applyFill="1" applyBorder="1" applyAlignment="1">
      <x:alignment horizontal="center" vertical="center"/>
    </x:xf>
    <x:xf numFmtId="0" fontId="8" fillId="5" borderId="20" xfId="0" applyNumberFormat="1" applyFont="1" applyFill="1" applyBorder="1" applyAlignment="1">
      <x:alignment horizontal="right" vertical="center"/>
    </x:xf>
    <x:xf numFmtId="0" fontId="8" fillId="5" borderId="20" xfId="0" applyNumberFormat="1" applyFont="1" applyFill="1" applyBorder="1" applyAlignment="1">
      <x:alignment horizontal="center" vertical="center"/>
    </x:xf>
    <x:xf numFmtId="0" fontId="8" fillId="5" borderId="21" xfId="0" applyNumberFormat="1" applyFont="1" applyFill="1" applyBorder="1" applyAlignment="1">
      <x:alignment horizontal="right" vertical="center"/>
    </x:xf>
    <x:xf numFmtId="0" fontId="8" fillId="5" borderId="21" xfId="0" applyNumberFormat="1" applyFont="1" applyFill="1" applyBorder="1" applyAlignment="1">
      <x:alignment horizontal="center" vertical="center"/>
    </x:xf>
    <x:xf numFmtId="202" fontId="9" fillId="2" borderId="0" xfId="0" applyNumberFormat="1" applyFont="1" applyFill="1" applyBorder="1" applyAlignment="1">
      <x:alignment horizontal="right" vertical="center"/>
    </x:xf>
    <x:xf numFmtId="202" fontId="9" fillId="2" borderId="0" xfId="0" applyNumberFormat="1" applyFont="1" applyFill="1" applyBorder="1" applyAlignment="1">
      <x:alignment horizontal="center" vertical="center"/>
    </x:xf>
    <x:xf numFmtId="0" fontId="8" fillId="5" borderId="22" xfId="0" applyNumberFormat="1" applyFont="1" applyFill="1" applyBorder="1" applyAlignment="1">
      <x:alignment horizontal="right" vertical="center"/>
    </x:xf>
    <x:xf numFmtId="0" fontId="8" fillId="5" borderId="22" xfId="0" applyNumberFormat="1" applyFont="1" applyFill="1" applyBorder="1" applyAlignment="1">
      <x:alignment horizontal="center" vertical="center"/>
    </x:xf>
    <x:xf numFmtId="200" fontId="1" fillId="10" borderId="5" xfId="0" applyNumberFormat="1" applyFont="1" applyFill="1" applyBorder="1" applyAlignment="1">
      <x:alignment horizontal="right" vertical="center"/>
    </x:xf>
    <x:xf numFmtId="200" fontId="1" fillId="10" borderId="6" xfId="0" applyNumberFormat="1" applyFont="1" applyFill="1" applyBorder="1" applyAlignment="1">
      <x:alignment horizontal="right" vertical="center"/>
    </x:xf>
    <x:xf numFmtId="200" fontId="1" fillId="10" borderId="7" xfId="0" applyNumberFormat="1" applyFont="1" applyFill="1" applyBorder="1" applyAlignment="1">
      <x:alignment horizontal="right" vertical="center"/>
    </x:xf>
    <x:xf numFmtId="0" fontId="1" fillId="11" borderId="0" xfId="0" applyNumberFormat="1" applyFont="1" applyFill="1" applyBorder="1" applyAlignment="1">
      <x:alignment horizontal="right" vertical="center"/>
    </x:xf>
    <x:xf numFmtId="0" fontId="10" fillId="11" borderId="0" xfId="0" applyNumberFormat="1" applyFont="1" applyFill="1" applyBorder="1" applyAlignment="1">
      <x:alignment horizontal="right" vertical="center"/>
    </x:xf>
    <x:xf numFmtId="0" fontId="10" fillId="11" borderId="23" xfId="0" applyNumberFormat="1" applyFont="1" applyFill="1" applyBorder="1" applyAlignment="1">
      <x:alignment horizontal="right" vertical="center"/>
    </x:xf>
    <x:xf numFmtId="0" fontId="10" fillId="11" borderId="24" xfId="0" applyNumberFormat="1" applyFont="1" applyFill="1" applyBorder="1" applyAlignment="1">
      <x:alignment horizontal="right" vertical="center"/>
    </x:xf>
    <x:xf numFmtId="0" fontId="10" fillId="11" borderId="25" xfId="0" applyNumberFormat="1" applyFont="1" applyFill="1" applyBorder="1" applyAlignment="1">
      <x:alignment horizontal="right" vertical="center"/>
    </x:xf>
    <x:xf numFmtId="0" fontId="10" fillId="11" borderId="26" xfId="0" applyNumberFormat="1" applyFont="1" applyFill="1" applyBorder="1" applyAlignment="1">
      <x:alignment horizontal="right" vertical="center"/>
    </x:xf>
    <x:xf numFmtId="0" fontId="10" fillId="11" borderId="27" xfId="0" applyNumberFormat="1" applyFont="1" applyFill="1" applyBorder="1" applyAlignment="1">
      <x:alignment horizontal="right" vertical="center"/>
    </x:xf>
    <x:xf numFmtId="0" fontId="10" fillId="11" borderId="28" xfId="0" applyNumberFormat="1" applyFont="1" applyFill="1" applyBorder="1" applyAlignment="1">
      <x:alignment horizontal="right" vertical="center"/>
    </x:xf>
    <x:xf numFmtId="0" fontId="10" fillId="11" borderId="29" xfId="0" applyNumberFormat="1" applyFont="1" applyFill="1" applyBorder="1" applyAlignment="1">
      <x:alignment horizontal="right" vertical="center"/>
    </x:xf>
    <x:xf numFmtId="0" fontId="10" fillId="11" borderId="30" xfId="0" applyNumberFormat="1" applyFont="1" applyFill="1" applyBorder="1" applyAlignment="1">
      <x:alignment horizontal="right" vertical="center"/>
    </x:xf>
    <x:xf numFmtId="0" fontId="10" fillId="11" borderId="23" xfId="0" applyNumberFormat="1" applyFont="1" applyFill="1" applyBorder="1" applyAlignment="1">
      <x:alignment horizontal="right" vertical="center" wrapText="1"/>
    </x:xf>
    <x:xf numFmtId="0" fontId="10" fillId="11" borderId="24" xfId="0" applyNumberFormat="1" applyFont="1" applyFill="1" applyBorder="1" applyAlignment="1">
      <x:alignment horizontal="right" vertical="center" wrapText="1"/>
    </x:xf>
    <x:xf numFmtId="0" fontId="10" fillId="11" borderId="25" xfId="0" applyNumberFormat="1" applyFont="1" applyFill="1" applyBorder="1" applyAlignment="1">
      <x:alignment horizontal="right" vertical="center" wrapText="1"/>
    </x:xf>
    <x:xf numFmtId="0" fontId="10" fillId="11" borderId="26" xfId="0" applyNumberFormat="1" applyFont="1" applyFill="1" applyBorder="1" applyAlignment="1">
      <x:alignment horizontal="right" vertical="center" wrapText="1"/>
    </x:xf>
    <x:xf numFmtId="0" fontId="10" fillId="11" borderId="0" xfId="0" applyNumberFormat="1" applyFont="1" applyFill="1" applyBorder="1" applyAlignment="1">
      <x:alignment horizontal="right" vertical="center" wrapText="1"/>
    </x:xf>
    <x:xf numFmtId="0" fontId="10" fillId="11" borderId="27" xfId="0" applyNumberFormat="1" applyFont="1" applyFill="1" applyBorder="1" applyAlignment="1">
      <x:alignment horizontal="right" vertical="center" wrapText="1"/>
    </x:xf>
    <x:xf numFmtId="0" fontId="10" fillId="11" borderId="28" xfId="0" applyNumberFormat="1" applyFont="1" applyFill="1" applyBorder="1" applyAlignment="1">
      <x:alignment horizontal="right" vertical="center" wrapText="1"/>
    </x:xf>
    <x:xf numFmtId="0" fontId="10" fillId="11" borderId="29" xfId="0" applyNumberFormat="1" applyFont="1" applyFill="1" applyBorder="1" applyAlignment="1">
      <x:alignment horizontal="right" vertical="center" wrapText="1"/>
    </x:xf>
    <x:xf numFmtId="0" fontId="10" fillId="11" borderId="30" xfId="0" applyNumberFormat="1" applyFont="1" applyFill="1" applyBorder="1" applyAlignment="1">
      <x:alignment horizontal="right" vertical="center" wrapText="1"/>
    </x:xf>
    <x:xf numFmtId="0" fontId="1" fillId="12" borderId="0" xfId="0" applyNumberFormat="1" applyFont="1" applyFill="1" applyBorder="1" applyAlignment="1">
      <x:alignment horizontal="right" vertical="center"/>
    </x:xf>
    <x:xf numFmtId="0" fontId="10" fillId="12" borderId="0" xfId="0" applyNumberFormat="1" applyFont="1" applyFill="1" applyBorder="1" applyAlignment="1">
      <x:alignment horizontal="right" vertical="center"/>
    </x:xf>
    <x:xf numFmtId="0" fontId="10" fillId="12" borderId="23" xfId="0" applyNumberFormat="1" applyFont="1" applyFill="1" applyBorder="1" applyAlignment="1">
      <x:alignment horizontal="right" vertical="center"/>
    </x:xf>
    <x:xf numFmtId="0" fontId="10" fillId="12" borderId="24" xfId="0" applyNumberFormat="1" applyFont="1" applyFill="1" applyBorder="1" applyAlignment="1">
      <x:alignment horizontal="right" vertical="center"/>
    </x:xf>
    <x:xf numFmtId="0" fontId="10" fillId="12" borderId="25" xfId="0" applyNumberFormat="1" applyFont="1" applyFill="1" applyBorder="1" applyAlignment="1">
      <x:alignment horizontal="right" vertical="center"/>
    </x:xf>
    <x:xf numFmtId="0" fontId="10" fillId="12" borderId="26" xfId="0" applyNumberFormat="1" applyFont="1" applyFill="1" applyBorder="1" applyAlignment="1">
      <x:alignment horizontal="right" vertical="center"/>
    </x:xf>
    <x:xf numFmtId="0" fontId="10" fillId="12" borderId="27" xfId="0" applyNumberFormat="1" applyFont="1" applyFill="1" applyBorder="1" applyAlignment="1">
      <x:alignment horizontal="right" vertical="center"/>
    </x:xf>
    <x:xf numFmtId="0" fontId="10" fillId="12" borderId="28" xfId="0" applyNumberFormat="1" applyFont="1" applyFill="1" applyBorder="1" applyAlignment="1">
      <x:alignment horizontal="right" vertical="center"/>
    </x:xf>
    <x:xf numFmtId="0" fontId="10" fillId="12" borderId="29" xfId="0" applyNumberFormat="1" applyFont="1" applyFill="1" applyBorder="1" applyAlignment="1">
      <x:alignment horizontal="right" vertical="center"/>
    </x:xf>
    <x:xf numFmtId="0" fontId="10" fillId="12" borderId="30" xfId="0" applyNumberFormat="1" applyFont="1" applyFill="1" applyBorder="1" applyAlignment="1">
      <x:alignment horizontal="right" vertical="center"/>
    </x:xf>
    <x:xf numFmtId="0" fontId="10" fillId="12" borderId="23" xfId="0" applyNumberFormat="1" applyFont="1" applyFill="1" applyBorder="1" applyAlignment="1">
      <x:alignment horizontal="right" vertical="center" wrapText="1"/>
    </x:xf>
    <x:xf numFmtId="0" fontId="10" fillId="12" borderId="24" xfId="0" applyNumberFormat="1" applyFont="1" applyFill="1" applyBorder="1" applyAlignment="1">
      <x:alignment horizontal="right" vertical="center" wrapText="1"/>
    </x:xf>
    <x:xf numFmtId="0" fontId="10" fillId="12" borderId="25" xfId="0" applyNumberFormat="1" applyFont="1" applyFill="1" applyBorder="1" applyAlignment="1">
      <x:alignment horizontal="right" vertical="center" wrapText="1"/>
    </x:xf>
    <x:xf numFmtId="0" fontId="10" fillId="12" borderId="26" xfId="0" applyNumberFormat="1" applyFont="1" applyFill="1" applyBorder="1" applyAlignment="1">
      <x:alignment horizontal="right" vertical="center" wrapText="1"/>
    </x:xf>
    <x:xf numFmtId="0" fontId="10" fillId="12" borderId="0" xfId="0" applyNumberFormat="1" applyFont="1" applyFill="1" applyBorder="1" applyAlignment="1">
      <x:alignment horizontal="right" vertical="center" wrapText="1"/>
    </x:xf>
    <x:xf numFmtId="0" fontId="10" fillId="12" borderId="27" xfId="0" applyNumberFormat="1" applyFont="1" applyFill="1" applyBorder="1" applyAlignment="1">
      <x:alignment horizontal="right" vertical="center" wrapText="1"/>
    </x:xf>
    <x:xf numFmtId="0" fontId="10" fillId="12" borderId="28" xfId="0" applyNumberFormat="1" applyFont="1" applyFill="1" applyBorder="1" applyAlignment="1">
      <x:alignment horizontal="right" vertical="center" wrapText="1"/>
    </x:xf>
    <x:xf numFmtId="0" fontId="10" fillId="12" borderId="29" xfId="0" applyNumberFormat="1" applyFont="1" applyFill="1" applyBorder="1" applyAlignment="1">
      <x:alignment horizontal="right" vertical="center" wrapText="1"/>
    </x:xf>
    <x:xf numFmtId="0" fontId="10" fillId="12" borderId="30" xfId="0" applyNumberFormat="1" applyFont="1" applyFill="1" applyBorder="1" applyAlignment="1">
      <x:alignment horizontal="right" vertical="center" wrapText="1"/>
    </x:xf>
    <x:xf numFmtId="0" fontId="10" fillId="9" borderId="0" xfId="0" applyNumberFormat="1" applyFont="1" applyFill="1" applyBorder="1" applyAlignment="1">
      <x:alignment horizontal="right" vertical="center"/>
    </x:xf>
    <x:xf numFmtId="0" fontId="10" fillId="9" borderId="23" xfId="0" applyNumberFormat="1" applyFont="1" applyFill="1" applyBorder="1" applyAlignment="1">
      <x:alignment horizontal="right" vertical="center"/>
    </x:xf>
    <x:xf numFmtId="0" fontId="10" fillId="9" borderId="24" xfId="0" applyNumberFormat="1" applyFont="1" applyFill="1" applyBorder="1" applyAlignment="1">
      <x:alignment horizontal="right" vertical="center"/>
    </x:xf>
    <x:xf numFmtId="0" fontId="10" fillId="9" borderId="25" xfId="0" applyNumberFormat="1" applyFont="1" applyFill="1" applyBorder="1" applyAlignment="1">
      <x:alignment horizontal="right" vertical="center"/>
    </x:xf>
    <x:xf numFmtId="0" fontId="10" fillId="9" borderId="26" xfId="0" applyNumberFormat="1" applyFont="1" applyFill="1" applyBorder="1" applyAlignment="1">
      <x:alignment horizontal="right" vertical="center"/>
    </x:xf>
    <x:xf numFmtId="0" fontId="10" fillId="9" borderId="27" xfId="0" applyNumberFormat="1" applyFont="1" applyFill="1" applyBorder="1" applyAlignment="1">
      <x:alignment horizontal="right" vertical="center"/>
    </x:xf>
    <x:xf numFmtId="0" fontId="10" fillId="9" borderId="28" xfId="0" applyNumberFormat="1" applyFont="1" applyFill="1" applyBorder="1" applyAlignment="1">
      <x:alignment horizontal="right" vertical="center"/>
    </x:xf>
    <x:xf numFmtId="0" fontId="10" fillId="9" borderId="29" xfId="0" applyNumberFormat="1" applyFont="1" applyFill="1" applyBorder="1" applyAlignment="1">
      <x:alignment horizontal="right" vertical="center"/>
    </x:xf>
    <x:xf numFmtId="0" fontId="10" fillId="9" borderId="30" xfId="0" applyNumberFormat="1" applyFont="1" applyFill="1" applyBorder="1" applyAlignment="1">
      <x:alignment horizontal="right" vertical="center"/>
    </x:xf>
    <x:xf numFmtId="0" fontId="10" fillId="9" borderId="23" xfId="0" applyNumberFormat="1" applyFont="1" applyFill="1" applyBorder="1" applyAlignment="1">
      <x:alignment horizontal="right" vertical="center" wrapText="1"/>
    </x:xf>
    <x:xf numFmtId="0" fontId="10" fillId="9" borderId="24" xfId="0" applyNumberFormat="1" applyFont="1" applyFill="1" applyBorder="1" applyAlignment="1">
      <x:alignment horizontal="right" vertical="center" wrapText="1"/>
    </x:xf>
    <x:xf numFmtId="0" fontId="10" fillId="9" borderId="25" xfId="0" applyNumberFormat="1" applyFont="1" applyFill="1" applyBorder="1" applyAlignment="1">
      <x:alignment horizontal="right" vertical="center" wrapText="1"/>
    </x:xf>
    <x:xf numFmtId="0" fontId="10" fillId="9" borderId="26" xfId="0" applyNumberFormat="1" applyFont="1" applyFill="1" applyBorder="1" applyAlignment="1">
      <x:alignment horizontal="right" vertical="center" wrapText="1"/>
    </x:xf>
    <x:xf numFmtId="0" fontId="10" fillId="9" borderId="0" xfId="0" applyNumberFormat="1" applyFont="1" applyFill="1" applyBorder="1" applyAlignment="1">
      <x:alignment horizontal="right" vertical="center" wrapText="1"/>
    </x:xf>
    <x:xf numFmtId="0" fontId="10" fillId="9" borderId="27" xfId="0" applyNumberFormat="1" applyFont="1" applyFill="1" applyBorder="1" applyAlignment="1">
      <x:alignment horizontal="right" vertical="center" wrapText="1"/>
    </x:xf>
    <x:xf numFmtId="0" fontId="10" fillId="9" borderId="28" xfId="0" applyNumberFormat="1" applyFont="1" applyFill="1" applyBorder="1" applyAlignment="1">
      <x:alignment horizontal="right" vertical="center" wrapText="1"/>
    </x:xf>
    <x:xf numFmtId="0" fontId="10" fillId="9" borderId="29" xfId="0" applyNumberFormat="1" applyFont="1" applyFill="1" applyBorder="1" applyAlignment="1">
      <x:alignment horizontal="right" vertical="center" wrapText="1"/>
    </x:xf>
    <x:xf numFmtId="0" fontId="10" fillId="9" borderId="30" xfId="0" applyNumberFormat="1" applyFont="1" applyFill="1" applyBorder="1" applyAlignment="1">
      <x:alignment horizontal="right" vertical="center" wrapText="1"/>
    </x:xf>
    <x:xf numFmtId="0" fontId="1" fillId="13" borderId="0" xfId="0" applyNumberFormat="1" applyFont="1" applyFill="1" applyBorder="1" applyAlignment="1">
      <x:alignment horizontal="right" vertical="center"/>
    </x:xf>
    <x:xf numFmtId="0" fontId="11" fillId="13" borderId="0" xfId="0" applyNumberFormat="1" applyFont="1" applyFill="1" applyBorder="1" applyAlignment="1">
      <x:alignment horizontal="right" vertical="center"/>
    </x:xf>
    <x:xf numFmtId="0" fontId="11" fillId="13" borderId="23" xfId="0" applyNumberFormat="1" applyFont="1" applyFill="1" applyBorder="1" applyAlignment="1">
      <x:alignment horizontal="right" vertical="center"/>
    </x:xf>
    <x:xf numFmtId="0" fontId="11" fillId="13" borderId="24" xfId="0" applyNumberFormat="1" applyFont="1" applyFill="1" applyBorder="1" applyAlignment="1">
      <x:alignment horizontal="right" vertical="center"/>
    </x:xf>
    <x:xf numFmtId="0" fontId="11" fillId="13" borderId="25" xfId="0" applyNumberFormat="1" applyFont="1" applyFill="1" applyBorder="1" applyAlignment="1">
      <x:alignment horizontal="right" vertical="center"/>
    </x:xf>
    <x:xf numFmtId="0" fontId="11" fillId="13" borderId="26" xfId="0" applyNumberFormat="1" applyFont="1" applyFill="1" applyBorder="1" applyAlignment="1">
      <x:alignment horizontal="right" vertical="center"/>
    </x:xf>
    <x:xf numFmtId="0" fontId="11" fillId="13" borderId="27" xfId="0" applyNumberFormat="1" applyFont="1" applyFill="1" applyBorder="1" applyAlignment="1">
      <x:alignment horizontal="right" vertical="center"/>
    </x:xf>
    <x:xf numFmtId="0" fontId="11" fillId="13" borderId="28" xfId="0" applyNumberFormat="1" applyFont="1" applyFill="1" applyBorder="1" applyAlignment="1">
      <x:alignment horizontal="right" vertical="center"/>
    </x:xf>
    <x:xf numFmtId="0" fontId="11" fillId="13" borderId="29" xfId="0" applyNumberFormat="1" applyFont="1" applyFill="1" applyBorder="1" applyAlignment="1">
      <x:alignment horizontal="right" vertical="center"/>
    </x:xf>
    <x:xf numFmtId="0" fontId="11" fillId="13" borderId="30" xfId="0" applyNumberFormat="1" applyFont="1" applyFill="1" applyBorder="1" applyAlignment="1">
      <x:alignment horizontal="right" vertical="center"/>
    </x:xf>
    <x:xf numFmtId="0" fontId="11" fillId="13" borderId="23" xfId="0" applyNumberFormat="1" applyFont="1" applyFill="1" applyBorder="1" applyAlignment="1">
      <x:alignment horizontal="right" vertical="center" wrapText="1"/>
    </x:xf>
    <x:xf numFmtId="0" fontId="11" fillId="13" borderId="24" xfId="0" applyNumberFormat="1" applyFont="1" applyFill="1" applyBorder="1" applyAlignment="1">
      <x:alignment horizontal="right" vertical="center" wrapText="1"/>
    </x:xf>
    <x:xf numFmtId="0" fontId="11" fillId="13" borderId="25" xfId="0" applyNumberFormat="1" applyFont="1" applyFill="1" applyBorder="1" applyAlignment="1">
      <x:alignment horizontal="right" vertical="center" wrapText="1"/>
    </x:xf>
    <x:xf numFmtId="0" fontId="11" fillId="13" borderId="26" xfId="0" applyNumberFormat="1" applyFont="1" applyFill="1" applyBorder="1" applyAlignment="1">
      <x:alignment horizontal="right" vertical="center" wrapText="1"/>
    </x:xf>
    <x:xf numFmtId="0" fontId="11" fillId="13" borderId="0" xfId="0" applyNumberFormat="1" applyFont="1" applyFill="1" applyBorder="1" applyAlignment="1">
      <x:alignment horizontal="right" vertical="center" wrapText="1"/>
    </x:xf>
    <x:xf numFmtId="0" fontId="11" fillId="13" borderId="27" xfId="0" applyNumberFormat="1" applyFont="1" applyFill="1" applyBorder="1" applyAlignment="1">
      <x:alignment horizontal="right" vertical="center" wrapText="1"/>
    </x:xf>
    <x:xf numFmtId="0" fontId="11" fillId="13" borderId="28" xfId="0" applyNumberFormat="1" applyFont="1" applyFill="1" applyBorder="1" applyAlignment="1">
      <x:alignment horizontal="right" vertical="center" wrapText="1"/>
    </x:xf>
    <x:xf numFmtId="0" fontId="11" fillId="13" borderId="29" xfId="0" applyNumberFormat="1" applyFont="1" applyFill="1" applyBorder="1" applyAlignment="1">
      <x:alignment horizontal="right" vertical="center" wrapText="1"/>
    </x:xf>
    <x:xf numFmtId="0" fontId="11" fillId="13" borderId="30" xfId="0" applyNumberFormat="1" applyFont="1" applyFill="1" applyBorder="1" applyAlignment="1">
      <x:alignment horizontal="right" vertical="center" wrapText="1"/>
    </x:xf>
    <x:xf numFmtId="0" fontId="12" fillId="10" borderId="0" xfId="0" applyNumberFormat="1" applyFont="1" applyFill="1" applyBorder="1" applyAlignment="1">
      <x:alignment horizontal="right" vertical="center"/>
    </x:xf>
    <x:xf numFmtId="0" fontId="12" fillId="10" borderId="0" xfId="0" applyNumberFormat="1" applyFont="1" applyFill="1" applyBorder="1" applyAlignment="1">
      <x:alignment horizontal="right" vertical="center" wrapText="1"/>
    </x:xf>
    <x:xf numFmtId="0" fontId="12" fillId="2" borderId="0" xfId="0" applyNumberFormat="1" applyFont="1" applyFill="1" applyBorder="1" applyAlignment="1">
      <x:alignment horizontal="right" vertical="center"/>
    </x:xf>
    <x:xf numFmtId="0" fontId="12" fillId="2" borderId="0" xfId="0" applyNumberFormat="1" applyFont="1" applyFill="1" applyBorder="1" applyAlignment="1">
      <x:alignment horizontal="right" vertical="center" wrapText="1"/>
    </x:xf>
    <x:xf numFmtId="0" fontId="5" fillId="5" borderId="0" xfId="0" applyNumberFormat="1" applyFont="1" applyFill="1" applyBorder="1" applyAlignment="1">
      <x:alignment horizontal="right" vertical="center" wrapText="1"/>
    </x:xf>
  </x:cellXfs>
  <x:cellStyles count="1">
    <x:cellStyle name="Normal" xfId="0"/>
  </x:cellStyles>
  <x:dxfs count="19">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B64B4B"/>
      </x:font>
      <x:fill>
        <x:patternFill patternType="solid">
          <x:bgColor rgb="FFF8E3E0"/>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63a460c28d041c1" /><Relationship Type="http://schemas.openxmlformats.org/officeDocument/2006/relationships/theme" Target="/xl/theme/theme1.xml" Id="R508854324cc54130" /><Relationship Type="http://schemas.openxmlformats.org/officeDocument/2006/relationships/sharedStrings" Target="/xl/sharedStrings.xml" Id="R62ee12e879094936" /><Relationship Type="http://schemas.openxmlformats.org/officeDocument/2006/relationships/worksheet" Target="/xl/worksheets/sheet1.xml" Id="Rdff604fb0a104936" /><Relationship Type="http://schemas.openxmlformats.org/officeDocument/2006/relationships/worksheet" Target="/xl/worksheets/sheet2.xml" Id="Rebfd186553d847b5" /><Relationship Type="http://schemas.openxmlformats.org/officeDocument/2006/relationships/worksheet" Target="/xl/worksheets/sheet3.xml" Id="R3ddd838d77d64bf1" /><Relationship Type="http://schemas.openxmlformats.org/officeDocument/2006/relationships/worksheet" Target="/xl/worksheets/sheet4.xml" Id="R011430f1d6994673" /><Relationship Type="http://schemas.openxmlformats.org/officeDocument/2006/relationships/worksheet" Target="/xl/worksheets/sheet5.xml" Id="Rd3be13c40d1b4c63" /><Relationship Type="http://schemas.openxmlformats.org/officeDocument/2006/relationships/worksheet" Target="/xl/worksheets/sheet6.xml" Id="R4ac329f6cc2c478c" /><Relationship Type="http://schemas.openxmlformats.org/officeDocument/2006/relationships/worksheet" Target="/xl/worksheets/sheet7.xml" Id="R081292b9677340ab" /><Relationship Type="http://schemas.openxmlformats.org/officeDocument/2006/relationships/worksheet" Target="/xl/worksheets/sheet8.xml" Id="Rd0f376217cbc4855" /><Relationship Type="http://schemas.openxmlformats.org/officeDocument/2006/relationships/worksheet" Target="/xl/worksheets/sheet9.xml" Id="R0ec9ce80d1d7430b" /><Relationship Type="http://schemas.openxmlformats.org/officeDocument/2006/relationships/worksheet" Target="/xl/worksheets/sheet10.xml" Id="R7e330c16dcce4810" /><Relationship Type="http://schemas.openxmlformats.org/officeDocument/2006/relationships/worksheet" Target="/xl/worksheets/sheet11.xml" Id="R1bb1e5757bf0489c" /></Relationships>
</file>

<file path=xl/drawings/_rels/drawing1.xml.rels>&#65279;<?xml version="1.0" encoding="utf-8"?><Relationships xmlns="http://schemas.openxmlformats.org/package/2006/relationships"><Relationship Type="http://schemas.openxmlformats.org/officeDocument/2006/relationships/chart" Target="/xl/drawings/charts/chart1.xml" Id="R487479bfeca2427d" /><Relationship Type="http://schemas.openxmlformats.org/officeDocument/2006/relationships/chart" Target="/xl/drawings/charts/chart2.xml" Id="Rf20924aa4271491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latin typeface="Arial"/>
                <a:ea typeface="Arial"/>
                <a:cs typeface="Arial"/>
              </a:rPr>
              <a:t>صحة الأهداف</a:t>
            </a:r>
          </a:p>
        </c:rich>
      </c:tx>
      <c:overlay val="0"/>
      <c:txPr>
        <a:bodyPr xmlns:a="http://schemas.openxmlformats.org/drawingml/2006/main" anchorCtr="1"/>
        <a:lstStyle xmlns:a="http://schemas.openxmlformats.org/drawingml/2006/main"/>
        <a:p xmlns:a="http://schemas.openxmlformats.org/drawingml/2006/main">
          <a:pPr>
            <a:defRPr>
              <a:latin typeface="Arial"/>
              <a:ea typeface="Arial"/>
              <a:cs typeface="Arial"/>
            </a:defRPr>
          </a:pPr>
        </a:p>
      </c:txPr>
    </c:title>
    <c:plotArea>
      <c:barChart>
        <c:barDir val="col"/>
        <c:varyColors val="0"/>
        <c:ser>
          <c:idx val="0"/>
          <c:order val="0"/>
          <c:tx>
            <c:v>العدد</c:v>
          </c:tx>
          <c:spPr>
            <a:solidFill xmlns:a="http://schemas.openxmlformats.org/drawingml/2006/main">
              <a:srgbClr val="3A725C"/>
            </a:solidFill>
          </c:spPr>
          <c:invertIfNegative val="0"/>
          <c:cat>
            <c:strRef>
              <c:f>'لوحة التحكم'!$AA$2:$AA$5</c:f>
              <c:strCache>
                <c:ptCount val="0"/>
              </c:strCache>
            </c:strRef>
          </c:cat>
          <c:val>
            <c:numRef>
              <c:f>'لوحة التحكم'!$AB$2:$AB$5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latin typeface="Arial"/>
                <a:ea typeface="Arial"/>
                <a:cs typeface="Arial"/>
              </a:rPr>
              <a:t>اتجاه تحقيق المؤشرات</a:t>
            </a:r>
          </a:p>
        </c:rich>
      </c:tx>
      <c:overlay val="0"/>
      <c:txPr>
        <a:bodyPr xmlns:a="http://schemas.openxmlformats.org/drawingml/2006/main" anchorCtr="1"/>
        <a:lstStyle xmlns:a="http://schemas.openxmlformats.org/drawingml/2006/main"/>
        <a:p xmlns:a="http://schemas.openxmlformats.org/drawingml/2006/main">
          <a:pPr>
            <a:defRPr>
              <a:latin typeface="Arial"/>
              <a:ea typeface="Arial"/>
              <a:cs typeface="Arial"/>
            </a:defRPr>
          </a:pPr>
        </a:p>
      </c:txPr>
    </c:title>
    <c:plotArea>
      <c:lineChart>
        <c:grouping val="standard"/>
        <c:varyColors val="0"/>
        <c:ser>
          <c:idx val="0"/>
          <c:order val="0"/>
          <c:tx>
            <c:v>التحقيق</c:v>
          </c:tx>
          <c:spPr>
            <a:ln xmlns:a="http://schemas.openxmlformats.org/drawingml/2006/main" w="19050">
              <a:solidFill>
                <a:srgbClr val="3A725C"/>
              </a:solidFill>
              <a:prstDash val="solid"/>
            </a:ln>
          </c:spPr>
          <c:marker>
            <c:symbol val="none"/>
          </c:marker>
          <c:cat>
            <c:strRef>
              <c:f>'لوحة التحكم'!$AD$2:$AD$5</c:f>
              <c:strCache>
                <c:ptCount val="0"/>
              </c:strCache>
            </c:strRef>
          </c:cat>
          <c:val>
            <c:numRef>
              <c:f>'لوحة التحكم'!$AE$2:$AE$5</c:f>
              <c:numCache>
                <c:formatCode>0%</c:formatCode>
                <c:ptCount val="0"/>
              </c:numCache>
            </c:numRef>
          </c:val>
          <c:smooth val="0"/>
        </c:ser>
        <c:ser>
          <c:idx val="1"/>
          <c:order val="1"/>
          <c:tx>
            <c:v>الهدف</c:v>
          </c:tx>
          <c:spPr>
            <a:ln xmlns:a="http://schemas.openxmlformats.org/drawingml/2006/main" w="19050">
              <a:solidFill>
                <a:srgbClr val="B88A3D"/>
              </a:solidFill>
              <a:prstDash val="dash"/>
            </a:ln>
          </c:spPr>
          <c:marker>
            <c:symbol val="none"/>
          </c:marker>
          <c:cat>
            <c:strRef>
              <c:f>'لوحة التحكم'!$AD$2:$AD$5</c:f>
              <c:strCache>
                <c:ptCount val="0"/>
              </c:strCache>
            </c:strRef>
          </c:cat>
          <c:val>
            <c:numRef>
              <c:f>'لوحة التحكم'!$AF$2:$AF$5</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32</xdr:row>
      <xdr:rowOff>0</xdr:rowOff>
    </xdr:from>
    <xdr:to>
      <xdr:col>10</xdr:col>
      <xdr:colOff>0</xdr:colOff>
      <xdr:row>49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87479bfeca2427d"/>
        </a:graphicData>
      </a:graphic>
    </xdr:graphicFrame>
    <xdr:clientData/>
  </xdr:twoCellAnchor>
  <xdr:twoCellAnchor>
    <xdr:from>
      <xdr:col>11</xdr:col>
      <xdr:colOff>0</xdr:colOff>
      <xdr:row>32</xdr:row>
      <xdr:rowOff>0</xdr:rowOff>
    </xdr:from>
    <xdr:to>
      <xdr:col>22</xdr:col>
      <xdr:colOff>0</xdr:colOff>
      <xdr:row>49</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20924aa4271491a"/>
        </a:graphicData>
      </a:graphic>
    </xdr:graphicFrame>
    <xdr:clientData/>
  </xdr:twoCellAnchor>
</xdr:wsDr>
</file>

<file path=xl/tables/table1.xml><?xml version="1.0" encoding="utf-8"?>
<x:table xmlns:x="http://schemas.openxmlformats.org/spreadsheetml/2006/main" id="1" name="Goals_ar" displayName="Goals_ar" ref="A10:R100" headerRowCount="1" totalsRowCount="0" totalsRowShown="0">
  <x:autoFilter ref="A10:R100"/>
  <x:tableColumns count="18">
    <x:tableColumn id="1" name="معرف الهدف"/>
    <x:tableColumn id="2" name="الأولوية الاستراتيجية"/>
    <x:tableColumn id="3" name="الهدف"/>
    <x:tableColumn id="4" name="المسؤول"/>
    <x:tableColumn id="5" name="القسم"/>
    <x:tableColumn id="6" name="الوزن"/>
    <x:tableColumn id="7" name="خط الأساس"/>
    <x:tableColumn id="8" name="المستهدف"/>
    <x:tableColumn id="9" name="الفعلي"/>
    <x:tableColumn id="10" name="الوحدة"/>
    <x:tableColumn id="11" name="الاتجاه"/>
    <x:tableColumn id="12" name="تاريخ البدء"/>
    <x:tableColumn id="13" name="تاريخ الاستحقاق"/>
    <x:tableColumn id="14" name="الحالة"/>
    <x:tableColumn id="15" name="نسبة التحقيق"/>
    <x:tableColumn id="16" name="الصحة"/>
    <x:tableColumn id="17" name="فحص البيانات"/>
    <x:tableColumn id="18" name="ترتيب القائمة"/>
  </x:tableColumns>
  <x:tableStyleInfo name="TableStyleMedium4" showFirstColumn="0" showLastColumn="0" showRowStripes="1" showColumnStripes="0"/>
</x:table>
</file>

<file path=xl/tables/table2.xml><?xml version="1.0" encoding="utf-8"?>
<x:table xmlns:x="http://schemas.openxmlformats.org/spreadsheetml/2006/main" id="2" name="Initiatives_ar" displayName="Initiatives_ar" ref="A10:P120" headerRowCount="1" totalsRowCount="0" totalsRowShown="0">
  <x:autoFilter ref="A10:P120"/>
  <x:tableColumns count="16">
    <x:tableColumn id="1" name="معرف المبادرة"/>
    <x:tableColumn id="2" name="معرف الهدف"/>
    <x:tableColumn id="3" name="المبادرة"/>
    <x:tableColumn id="4" name="المسؤول"/>
    <x:tableColumn id="5" name="تاريخ البدء"/>
    <x:tableColumn id="6" name="تاريخ الاستحقاق"/>
    <x:tableColumn id="7" name="الميزانية المخططة"/>
    <x:tableColumn id="8" name="الإنفاق الفعلي"/>
    <x:tableColumn id="9" name="الساعات المخططة"/>
    <x:tableColumn id="10" name="الساعات المستخدمة"/>
    <x:tableColumn id="11" name="الحالة"/>
    <x:tableColumn id="12" name="الإنجاز"/>
    <x:tableColumn id="13" name="الإجراء التالي"/>
    <x:tableColumn id="14" name="الصحة"/>
    <x:tableColumn id="15" name="فحص البيانات"/>
    <x:tableColumn id="16" name="ترتيب القائمة"/>
  </x:tableColumns>
  <x:tableStyleInfo name="TableStyleMedium4" showFirstColumn="0" showLastColumn="0" showRowStripes="1" showColumnStripes="0"/>
</x:table>
</file>

<file path=xl/tables/table3.xml><?xml version="1.0" encoding="utf-8"?>
<x:table xmlns:x="http://schemas.openxmlformats.org/spreadsheetml/2006/main" id="3" name="Kpis_ar" displayName="Kpis_ar" ref="A10:N160" headerRowCount="1" totalsRowCount="0" totalsRowShown="0">
  <x:autoFilter ref="A10:N160"/>
  <x:tableColumns count="14">
    <x:tableColumn id="1" name="الفترة"/>
    <x:tableColumn id="2" name="معرف المؤشر"/>
    <x:tableColumn id="3" name="معرف الهدف"/>
    <x:tableColumn id="4" name="المؤشر"/>
    <x:tableColumn id="5" name="المسؤول"/>
    <x:tableColumn id="6" name="الوحدة"/>
    <x:tableColumn id="7" name="الاتجاه"/>
    <x:tableColumn id="8" name="المستهدف"/>
    <x:tableColumn id="9" name="الفعلي"/>
    <x:tableColumn id="10" name="الانحراف"/>
    <x:tableColumn id="11" name="التحقيق"/>
    <x:tableColumn id="12" name="الحالة"/>
    <x:tableColumn id="13" name="الدليل / الملاحظات"/>
    <x:tableColumn id="14" name="فحص البيانات"/>
  </x:tableColumns>
  <x:tableStyleInfo name="TableStyleMedium4" showFirstColumn="0" showLastColumn="0" showRowStripes="1" showColumnStripes="0"/>
</x:table>
</file>

<file path=xl/tables/table4.xml><?xml version="1.0" encoding="utf-8"?>
<x:table xmlns:x="http://schemas.openxmlformats.org/spreadsheetml/2006/main" id="4" name="Budget_ar" displayName="Budget_ar" ref="A10:O120" headerRowCount="1" totalsRowCount="0" totalsRowShown="0">
  <x:autoFilter ref="A10:O120"/>
  <x:tableColumns count="15">
    <x:tableColumn id="1" name="معرف الخطة"/>
    <x:tableColumn id="2" name="الأولوية"/>
    <x:tableColumn id="3" name="معرف الهدف"/>
    <x:tableColumn id="4" name="معرف المبادرة"/>
    <x:tableColumn id="5" name="فئة التكلفة"/>
    <x:tableColumn id="6" name="التكلفة المخططة"/>
    <x:tableColumn id="7" name="التكلفة الملتزم بها"/>
    <x:tableColumn id="8" name="التكلفة الفعلية"/>
    <x:tableColumn id="9" name="الانحراف"/>
    <x:tableColumn id="10" name="الساعات المخططة"/>
    <x:tableColumn id="11" name="الساعات المستخدمة"/>
    <x:tableColumn id="12" name="الساعات المتبقية"/>
    <x:tableColumn id="13" name="حالة الميزانية"/>
    <x:tableColumn id="14" name="حالة القدرة"/>
    <x:tableColumn id="15" name="فحص البيانات"/>
  </x:tableColumns>
  <x:tableStyleInfo name="TableStyleMedium4" showFirstColumn="0" showLastColumn="0" showRowStripes="1" showColumnStripes="0"/>
</x:table>
</file>

<file path=xl/tables/table5.xml><?xml version="1.0" encoding="utf-8"?>
<x:table xmlns:x="http://schemas.openxmlformats.org/spreadsheetml/2006/main" id="5" name="Risks_ar" displayName="Risks_ar" ref="A10:R100" headerRowCount="1" totalsRowCount="0" totalsRowShown="0">
  <x:autoFilter ref="A10:R100"/>
  <x:tableColumns count="18">
    <x:tableColumn id="1" name="معرف الخطر"/>
    <x:tableColumn id="2" name="معرف الهدف"/>
    <x:tableColumn id="3" name="معرف المبادرة"/>
    <x:tableColumn id="4" name="الخطر"/>
    <x:tableColumn id="5" name="المسؤول"/>
    <x:tableColumn id="6" name="الاحتمال"/>
    <x:tableColumn id="7" name="الأثر"/>
    <x:tableColumn id="8" name="درجة الخطر"/>
    <x:tableColumn id="9" name="استراتيجية الاستجابة"/>
    <x:tableColumn id="10" name="إجراء التخفيف"/>
    <x:tableColumn id="11" name="تاريخ الاستحقاق"/>
    <x:tableColumn id="12" name="الحالة"/>
    <x:tableColumn id="13" name="الاحتمال المتبقي"/>
    <x:tableColumn id="14" name="الأثر المتبقي"/>
    <x:tableColumn id="15" name="الدرجة المتبقية"/>
    <x:tableColumn id="16" name="حالة التحكم"/>
    <x:tableColumn id="17" name="فحص البيانات"/>
    <x:tableColumn id="18" name="ترتيب القائمة"/>
  </x:tableColumns>
  <x:tableStyleInfo name="TableStyleMedium4" showFirstColumn="0" showLastColumn="0" showRowStripes="1" showColumnStripes="0"/>
</x:table>
</file>

<file path=xl/tables/table6.xml><?xml version="1.0" encoding="utf-8"?>
<x:table xmlns:x="http://schemas.openxmlformats.org/spreadsheetml/2006/main" id="6" name="Reviews_ar" displayName="Reviews_ar" ref="A10:L120" headerRowCount="1" totalsRowCount="0" totalsRowShown="0">
  <x:autoFilter ref="A10:L120"/>
  <x:tableColumns count="12">
    <x:tableColumn id="1" name="شهر المراجعة"/>
    <x:tableColumn id="2" name="معرف الهدف"/>
    <x:tableColumn id="3" name="المسؤول"/>
    <x:tableColumn id="4" name="تحديث التقدم"/>
    <x:tableColumn id="5" name="النتيجة / الدليل"/>
    <x:tableColumn id="6" name="العائق"/>
    <x:tableColumn id="7" name="القرار"/>
    <x:tableColumn id="8" name="الإجراء التالي"/>
    <x:tableColumn id="9" name="تاريخ الاستحقاق"/>
    <x:tableColumn id="10" name="الحالة"/>
    <x:tableColumn id="11" name="حالة الإجراء"/>
    <x:tableColumn id="12" name="فحص البيانات"/>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e97f0d77009a4329" /></Relationships>
</file>

<file path=xl/worksheets/_rels/sheet4.xml.rels>&#65279;<?xml version="1.0" encoding="utf-8"?><Relationships xmlns="http://schemas.openxmlformats.org/package/2006/relationships"><Relationship Type="http://schemas.openxmlformats.org/officeDocument/2006/relationships/table" Target="/xl/tables/table1.xml" Id="R8d235cec85944a6c" /></Relationships>
</file>

<file path=xl/worksheets/_rels/sheet5.xml.rels>&#65279;<?xml version="1.0" encoding="utf-8"?><Relationships xmlns="http://schemas.openxmlformats.org/package/2006/relationships"><Relationship Type="http://schemas.openxmlformats.org/officeDocument/2006/relationships/table" Target="/xl/tables/table2.xml" Id="Rb8906e8410574b88" /></Relationships>
</file>

<file path=xl/worksheets/_rels/sheet6.xml.rels>&#65279;<?xml version="1.0" encoding="utf-8"?><Relationships xmlns="http://schemas.openxmlformats.org/package/2006/relationships"><Relationship Type="http://schemas.openxmlformats.org/officeDocument/2006/relationships/table" Target="/xl/tables/table3.xml" Id="Rff41697dc5a4467c" /></Relationships>
</file>

<file path=xl/worksheets/_rels/sheet7.xml.rels>&#65279;<?xml version="1.0" encoding="utf-8"?><Relationships xmlns="http://schemas.openxmlformats.org/package/2006/relationships"><Relationship Type="http://schemas.openxmlformats.org/officeDocument/2006/relationships/table" Target="/xl/tables/table4.xml" Id="R79655a611b5c4907" /></Relationships>
</file>

<file path=xl/worksheets/_rels/sheet8.xml.rels>&#65279;<?xml version="1.0" encoding="utf-8"?><Relationships xmlns="http://schemas.openxmlformats.org/package/2006/relationships"><Relationship Type="http://schemas.openxmlformats.org/officeDocument/2006/relationships/table" Target="/xl/tables/table5.xml" Id="R75698eea22984f44" /></Relationships>
</file>

<file path=xl/worksheets/_rels/sheet9.xml.rels>&#65279;<?xml version="1.0" encoding="utf-8"?><Relationships xmlns="http://schemas.openxmlformats.org/package/2006/relationships"><Relationship Type="http://schemas.openxmlformats.org/officeDocument/2006/relationships/table" Target="/xl/tables/table6.xml" Id="Re2df7cf75e164378" /></Relationships>
</file>

<file path=xl/worksheets/sheet1.xml><?xml version="1.0" encoding="utf-8"?>
<x:worksheet xmlns:x="http://schemas.openxmlformats.org/spreadsheetml/2006/main">
  <x:sheetViews>
    <x:sheetView showGridLines="0" workbookViewId="0" rightToLeft="1"/>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3" hidden="0" customWidth="1"/>
    <x:col min="7" max="7" width="16" hidden="0" customWidth="1"/>
    <x:col min="8" max="8" width="16" hidden="0" customWidth="1"/>
    <x:col min="9" max="9" width="16" hidden="0" customWidth="1"/>
    <x:col min="10" max="10" width="16" hidden="0" customWidth="1"/>
    <x:col min="11" max="11" width="16" hidden="0" customWidth="1"/>
    <x:col min="12" max="12" width="3" hidden="0" customWidth="1"/>
    <x:col min="13" max="13" width="16" hidden="0" customWidth="1"/>
    <x:col min="14" max="14" width="16" hidden="0" customWidth="1"/>
    <x:col min="15" max="15" width="16" hidden="0" customWidth="1"/>
    <x:col min="16" max="16" width="16" hidden="0" customWidth="1"/>
    <x:col min="17" max="17" width="16" hidden="0" customWidth="1"/>
    <x:col min="18" max="18" width="3" hidden="0" customWidth="1"/>
    <x:col min="19" max="19" width="16" hidden="0" customWidth="1"/>
    <x:col min="20" max="20" width="16" hidden="0" customWidth="1"/>
    <x:col min="21" max="21" width="16" hidden="0" customWidth="1"/>
    <x:col min="22" max="22" width="16"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8" t="str">
        <x:v>الرئيسية</x:v>
      </x:c>
      <x:c r="B2" s="9"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نظام التخطيط</x:v>
      </x:c>
      <x:c r="B4" s="15" t="str">
        <x:v>نظام التخطيط</x:v>
      </x:c>
      <x:c r="C4" s="15" t="str">
        <x:v>نظام التخطيط</x:v>
      </x:c>
      <x:c r="D4" s="15" t="str">
        <x:v>نظام التخطيط</x:v>
      </x:c>
      <x:c r="E4" s="15" t="str">
        <x:v>نظام التخطيط</x:v>
      </x:c>
      <x:c r="F4" s="15" t="str">
        <x:v>نظام التخطيط</x:v>
      </x:c>
      <x:c r="G4" s="15" t="str">
        <x:v>نظام التخطيط</x:v>
      </x:c>
      <x:c r="H4" s="15" t="str">
        <x:v>نظام التخطيط</x:v>
      </x:c>
      <x:c r="I4" s="15" t="str">
        <x:v>نظام التخطيط</x:v>
      </x:c>
      <x:c r="J4" s="15" t="str">
        <x:v>نظام التخطيط</x:v>
      </x:c>
      <x:c r="K4" s="15" t="str">
        <x:v>نظام التخطيط</x:v>
      </x:c>
      <x:c r="L4" s="15" t="str">
        <x:v>نظام التخطيط</x:v>
      </x:c>
      <x:c r="M4" s="15" t="str">
        <x:v>نظام التخطيط</x:v>
      </x:c>
      <x:c r="N4" s="15" t="str">
        <x:v>نظام التخطيط</x:v>
      </x:c>
      <x:c r="O4" s="15" t="str">
        <x:v>نظام التخطيط</x:v>
      </x:c>
      <x:c r="P4" s="15" t="str">
        <x:v>نظام التخطيط</x:v>
      </x:c>
      <x:c r="Q4" s="15" t="str">
        <x:v>نظام التخطيط</x:v>
      </x:c>
      <x:c r="R4" s="15" t="str">
        <x:v>نظام التخطيط</x:v>
      </x:c>
      <x:c r="S4" s="15" t="str">
        <x:v>نظام التخطيط</x:v>
      </x:c>
      <x:c r="T4" s="15" t="str">
        <x:v>نظام التخطيط</x:v>
      </x:c>
      <x:c r="U4" s="15" t="str">
        <x:v>نظام التخطيط</x:v>
      </x:c>
      <x:c r="V4" s="15" t="str">
        <x:v>نظام التخطيط</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مدير الأهداف ومؤشرات الأداء</x:v>
      </x:c>
      <x:c r="B6" s="17" t="str">
        <x:v>مدير الأهداف ومؤشرات الأداء</x:v>
      </x:c>
      <x:c r="C6" s="17" t="str">
        <x:v>مدير الأهداف ومؤشرات الأداء</x:v>
      </x:c>
      <x:c r="D6" s="17" t="str">
        <x:v>مدير الأهداف ومؤشرات الأداء</x:v>
      </x:c>
      <x:c r="E6" s="17" t="str">
        <x:v>مدير الأهداف ومؤشرات الأداء</x:v>
      </x:c>
      <x:c r="F6" s="17" t="str">
        <x:v>مدير الأهداف ومؤشرات الأداء</x:v>
      </x:c>
      <x:c r="G6" s="17" t="str">
        <x:v>مدير الأهداف ومؤشرات الأداء</x:v>
      </x:c>
      <x:c r="H6" s="17" t="str">
        <x:v>مدير الأهداف ومؤشرات الأداء</x:v>
      </x:c>
      <x:c r="I6" s="17" t="str">
        <x:v>مدير الأهداف ومؤشرات الأداء</x:v>
      </x:c>
      <x:c r="J6" s="17" t="str">
        <x:v>مدير الأهداف ومؤشرات الأداء</x:v>
      </x:c>
      <x:c r="K6" s="17" t="str">
        <x:v>مدير الأهداف ومؤشرات الأداء</x:v>
      </x:c>
      <x:c r="L6" s="17" t="str">
        <x:v>مدير الأهداف ومؤشرات الأداء</x:v>
      </x:c>
      <x:c r="M6" s="17" t="str">
        <x:v>مدير الأهداف ومؤشرات الأداء</x:v>
      </x:c>
      <x:c r="N6" s="17" t="str">
        <x:v>مدير الأهداف ومؤشرات الأداء</x:v>
      </x:c>
      <x:c r="O6" s="17" t="str">
        <x:v>مدير الأهداف ومؤشرات الأداء</x:v>
      </x:c>
      <x:c r="P6" s="17" t="str">
        <x:v>مدير الأهداف ومؤشرات الأداء</x:v>
      </x:c>
      <x:c r="Q6" s="17" t="str">
        <x:v>مدير الأهداف ومؤشرات الأداء</x:v>
      </x:c>
      <x:c r="R6" s="17" t="str">
        <x:v>مدير الأهداف ومؤشرات الأداء</x:v>
      </x:c>
      <x:c r="S6" s="17" t="str">
        <x:v>مدير الأهداف ومؤشرات الأداء</x:v>
      </x:c>
      <x:c r="T6" s="17" t="str">
        <x:v>مدير الأهداف ومؤشرات الأداء</x:v>
      </x:c>
      <x:c r="U6" s="17" t="str">
        <x:v>مدير الأهداف ومؤشرات الأداء</x:v>
      </x:c>
      <x:c r="V6" s="17" t="str">
        <x:v>مدير الأهداف ومؤشرات الأداء</x:v>
      </x:c>
    </x:row>
    <x:row r="7" ht="22" customHeight="1">
      <x:c r="A7" s="18" t="str">
        <x:v>حوّل الاستراتيجية إلى أهداف قابلة للقياس ومبادرات ممولة ومؤشرات مملوكة ومخاطر مضبوطة وقرارات شهرية.</x:v>
      </x:c>
      <x:c r="B7" s="18" t="str">
        <x:v>حوّل الاستراتيجية إلى أهداف قابلة للقياس ومبادرات ممولة ومؤشرات مملوكة ومخاطر مضبوطة وقرارات شهرية.</x:v>
      </x:c>
      <x:c r="C7" s="18" t="str">
        <x:v>حوّل الاستراتيجية إلى أهداف قابلة للقياس ومبادرات ممولة ومؤشرات مملوكة ومخاطر مضبوطة وقرارات شهرية.</x:v>
      </x:c>
      <x:c r="D7" s="18" t="str">
        <x:v>حوّل الاستراتيجية إلى أهداف قابلة للقياس ومبادرات ممولة ومؤشرات مملوكة ومخاطر مضبوطة وقرارات شهرية.</x:v>
      </x:c>
      <x:c r="E7" s="18" t="str">
        <x:v>حوّل الاستراتيجية إلى أهداف قابلة للقياس ومبادرات ممولة ومؤشرات مملوكة ومخاطر مضبوطة وقرارات شهرية.</x:v>
      </x:c>
      <x:c r="F7" s="18" t="str">
        <x:v>حوّل الاستراتيجية إلى أهداف قابلة للقياس ومبادرات ممولة ومؤشرات مملوكة ومخاطر مضبوطة وقرارات شهرية.</x:v>
      </x:c>
      <x:c r="G7" s="18" t="str">
        <x:v>حوّل الاستراتيجية إلى أهداف قابلة للقياس ومبادرات ممولة ومؤشرات مملوكة ومخاطر مضبوطة وقرارات شهرية.</x:v>
      </x:c>
      <x:c r="H7" s="18" t="str">
        <x:v>حوّل الاستراتيجية إلى أهداف قابلة للقياس ومبادرات ممولة ومؤشرات مملوكة ومخاطر مضبوطة وقرارات شهرية.</x:v>
      </x:c>
      <x:c r="I7" s="18" t="str">
        <x:v>حوّل الاستراتيجية إلى أهداف قابلة للقياس ومبادرات ممولة ومؤشرات مملوكة ومخاطر مضبوطة وقرارات شهرية.</x:v>
      </x:c>
      <x:c r="J7" s="18" t="str">
        <x:v>حوّل الاستراتيجية إلى أهداف قابلة للقياس ومبادرات ممولة ومؤشرات مملوكة ومخاطر مضبوطة وقرارات شهرية.</x:v>
      </x:c>
      <x:c r="K7" s="18" t="str">
        <x:v>حوّل الاستراتيجية إلى أهداف قابلة للقياس ومبادرات ممولة ومؤشرات مملوكة ومخاطر مضبوطة وقرارات شهرية.</x:v>
      </x:c>
      <x:c r="L7" s="18" t="str">
        <x:v>حوّل الاستراتيجية إلى أهداف قابلة للقياس ومبادرات ممولة ومؤشرات مملوكة ومخاطر مضبوطة وقرارات شهرية.</x:v>
      </x:c>
      <x:c r="M7" s="18" t="str">
        <x:v>حوّل الاستراتيجية إلى أهداف قابلة للقياس ومبادرات ممولة ومؤشرات مملوكة ومخاطر مضبوطة وقرارات شهرية.</x:v>
      </x:c>
      <x:c r="N7" s="18" t="str">
        <x:v>حوّل الاستراتيجية إلى أهداف قابلة للقياس ومبادرات ممولة ومؤشرات مملوكة ومخاطر مضبوطة وقرارات شهرية.</x:v>
      </x:c>
      <x:c r="O7" s="18" t="str">
        <x:v>حوّل الاستراتيجية إلى أهداف قابلة للقياس ومبادرات ممولة ومؤشرات مملوكة ومخاطر مضبوطة وقرارات شهرية.</x:v>
      </x:c>
      <x:c r="P7" s="18" t="str">
        <x:v>حوّل الاستراتيجية إلى أهداف قابلة للقياس ومبادرات ممولة ومؤشرات مملوكة ومخاطر مضبوطة وقرارات شهرية.</x:v>
      </x:c>
      <x:c r="Q7" s="18" t="str">
        <x:v>حوّل الاستراتيجية إلى أهداف قابلة للقياس ومبادرات ممولة ومؤشرات مملوكة ومخاطر مضبوطة وقرارات شهرية.</x:v>
      </x:c>
      <x:c r="R7" s="18" t="str">
        <x:v>حوّل الاستراتيجية إلى أهداف قابلة للقياس ومبادرات ممولة ومؤشرات مملوكة ومخاطر مضبوطة وقرارات شهرية.</x:v>
      </x:c>
      <x:c r="S7" s="18" t="str">
        <x:v>حوّل الاستراتيجية إلى أهداف قابلة للقياس ومبادرات ممولة ومؤشرات مملوكة ومخاطر مضبوطة وقرارات شهرية.</x:v>
      </x:c>
      <x:c r="T7" s="18" t="str">
        <x:v>حوّل الاستراتيجية إلى أهداف قابلة للقياس ومبادرات ممولة ومؤشرات مملوكة ومخاطر مضبوطة وقرارات شهرية.</x:v>
      </x:c>
      <x:c r="U7" s="18" t="str">
        <x:v>حوّل الاستراتيجية إلى أهداف قابلة للقياس ومبادرات ممولة ومؤشرات مملوكة ومخاطر مضبوطة وقرارات شهرية.</x:v>
      </x:c>
      <x:c r="V7" s="18" t="str">
        <x:v>حوّل الاستراتيجية إلى أهداف قابلة للقياس ومبادرات ممولة ومؤشرات مملوكة ومخاطر مضبوطة وقرارات شهرية.</x:v>
      </x:c>
    </x:row>
    <x:row r="8">
      <x:c r="A8" s="4"/>
      <x:c r="B8" s="4"/>
      <x:c r="C8" s="4"/>
      <x:c r="D8" s="4"/>
      <x:c r="E8" s="4"/>
      <x:c r="F8" s="4"/>
      <x:c r="G8" s="4"/>
      <x:c r="H8" s="4"/>
      <x:c r="I8" s="4"/>
      <x:c r="J8" s="4"/>
      <x:c r="K8" s="4"/>
      <x:c r="L8" s="4"/>
      <x:c r="M8" s="4"/>
      <x:c r="N8" s="4"/>
      <x:c r="O8" s="4"/>
      <x:c r="P8" s="4"/>
      <x:c r="Q8" s="4"/>
      <x:c r="R8" s="4"/>
      <x:c r="S8" s="4"/>
      <x:c r="T8" s="4"/>
      <x:c r="U8" s="4"/>
      <x:c r="V8" s="4"/>
    </x:row>
    <x:row r="9">
      <x:c r="A9" s="21" t="str">
        <x:v>ما الذي يضبطه هذا المنتج</x:v>
      </x:c>
      <x:c r="B9" s="22" t="str">
        <x:v>ما الذي يضبطه هذا المنتج</x:v>
      </x:c>
      <x:c r="C9" s="22" t="str">
        <x:v>ما الذي يضبطه هذا المنتج</x:v>
      </x:c>
      <x:c r="D9" s="22" t="str">
        <x:v>ما الذي يضبطه هذا المنتج</x:v>
      </x:c>
      <x:c r="E9" s="22" t="str">
        <x:v>ما الذي يضبطه هذا المنتج</x:v>
      </x:c>
      <x:c r="F9" s="22" t="str">
        <x:v>ما الذي يضبطه هذا المنتج</x:v>
      </x:c>
      <x:c r="G9" s="22" t="str">
        <x:v>ما الذي يضبطه هذا المنتج</x:v>
      </x:c>
      <x:c r="H9" s="22" t="str">
        <x:v>ما الذي يضبطه هذا المنتج</x:v>
      </x:c>
      <x:c r="I9" s="22" t="str">
        <x:v>ما الذي يضبطه هذا المنتج</x:v>
      </x:c>
      <x:c r="J9" s="22" t="str">
        <x:v>ما الذي يضبطه هذا المنتج</x:v>
      </x:c>
      <x:c r="K9" s="22" t="str">
        <x:v>ما الذي يضبطه هذا المنتج</x:v>
      </x:c>
      <x:c r="L9" s="22" t="str">
        <x:v>ما الذي يضبطه هذا المنتج</x:v>
      </x:c>
      <x:c r="M9" s="22" t="str">
        <x:v>ما الذي يضبطه هذا المنتج</x:v>
      </x:c>
      <x:c r="N9" s="22" t="str">
        <x:v>ما الذي يضبطه هذا المنتج</x:v>
      </x:c>
      <x:c r="O9" s="22" t="str">
        <x:v>ما الذي يضبطه هذا المنتج</x:v>
      </x:c>
      <x:c r="P9" s="22" t="str">
        <x:v>ما الذي يضبطه هذا المنتج</x:v>
      </x:c>
      <x:c r="Q9" s="22" t="str">
        <x:v>ما الذي يضبطه هذا المنتج</x:v>
      </x:c>
      <x:c r="R9" s="22" t="str">
        <x:v>ما الذي يضبطه هذا المنتج</x:v>
      </x:c>
      <x:c r="S9" s="22" t="str">
        <x:v>ما الذي يضبطه هذا المنتج</x:v>
      </x:c>
      <x:c r="T9" s="22" t="str">
        <x:v>ما الذي يضبطه هذا المنتج</x:v>
      </x:c>
      <x:c r="U9" s="22" t="str">
        <x:v>ما الذي يضبطه هذا المنتج</x:v>
      </x:c>
      <x:c r="V9" s="23" t="str">
        <x:v>ما الذي يضبطه هذا المنتج</x:v>
      </x:c>
    </x:row>
    <x:row r="10">
      <x:c r="A10" s="4"/>
      <x:c r="B10" s="4"/>
      <x:c r="C10" s="4"/>
      <x:c r="D10" s="4"/>
      <x:c r="E10" s="4"/>
      <x:c r="F10" s="4"/>
      <x:c r="G10" s="4"/>
      <x:c r="H10" s="4"/>
      <x:c r="I10" s="4"/>
      <x:c r="J10" s="4"/>
      <x:c r="K10" s="4"/>
      <x:c r="L10" s="4"/>
      <x:c r="M10" s="4"/>
      <x:c r="N10" s="4"/>
      <x:c r="O10" s="4"/>
      <x:c r="P10" s="4"/>
      <x:c r="Q10" s="4"/>
      <x:c r="R10" s="4"/>
      <x:c r="S10" s="4"/>
      <x:c r="T10" s="4"/>
      <x:c r="U10" s="4"/>
      <x:c r="V10" s="4"/>
    </x:row>
    <x:row r="11">
      <x:c r="A11" s="132" t="str">
        <x:v>المواءمة
حوّل الأولويات إلى أهداف موزونة قابلة للقياس.</x:v>
      </x:c>
      <x:c r="B11" s="133" t="str">
        <x:v>المواءمة
حوّل الأولويات إلى أهداف موزونة قابلة للقياس.</x:v>
      </x:c>
      <x:c r="C11" s="133" t="str">
        <x:v>المواءمة
حوّل الأولويات إلى أهداف موزونة قابلة للقياس.</x:v>
      </x:c>
      <x:c r="D11" s="133" t="str">
        <x:v>المواءمة
حوّل الأولويات إلى أهداف موزونة قابلة للقياس.</x:v>
      </x:c>
      <x:c r="E11" s="134" t="str">
        <x:v>المواءمة
حوّل الأولويات إلى أهداف موزونة قابلة للقياس.</x:v>
      </x:c>
      <x:c r="F11" s="4"/>
      <x:c r="G11" s="151" t="str">
        <x:v>التمويل
اربط المبادرات بالاستثمار والقدرة المعتمدين.</x:v>
      </x:c>
      <x:c r="H11" s="152" t="str">
        <x:v>التمويل
اربط المبادرات بالاستثمار والقدرة المعتمدين.</x:v>
      </x:c>
      <x:c r="I11" s="152" t="str">
        <x:v>التمويل
اربط المبادرات بالاستثمار والقدرة المعتمدين.</x:v>
      </x:c>
      <x:c r="J11" s="152" t="str">
        <x:v>التمويل
اربط المبادرات بالاستثمار والقدرة المعتمدين.</x:v>
      </x:c>
      <x:c r="K11" s="153" t="str">
        <x:v>التمويل
اربط المبادرات بالاستثمار والقدرة المعتمدين.</x:v>
      </x:c>
      <x:c r="L11" s="4"/>
      <x:c r="M11" s="169" t="str">
        <x:v>الضبط
استخدم صحة الأهداف وأدلة المؤشرات والتعرض للمخاطر.</x:v>
      </x:c>
      <x:c r="N11" s="170" t="str">
        <x:v>الضبط
استخدم صحة الأهداف وأدلة المؤشرات والتعرض للمخاطر.</x:v>
      </x:c>
      <x:c r="O11" s="170" t="str">
        <x:v>الضبط
استخدم صحة الأهداف وأدلة المؤشرات والتعرض للمخاطر.</x:v>
      </x:c>
      <x:c r="P11" s="170" t="str">
        <x:v>الضبط
استخدم صحة الأهداف وأدلة المؤشرات والتعرض للمخاطر.</x:v>
      </x:c>
      <x:c r="Q11" s="171" t="str">
        <x:v>الضبط
استخدم صحة الأهداف وأدلة المؤشرات والتعرض للمخاطر.</x:v>
      </x:c>
      <x:c r="R11" s="4"/>
      <x:c r="S11" s="188" t="str">
        <x:v>اتخاذ القرار
حوّل المراجعات الشهرية إلى إجراءات مملوكة ومؤرخة.</x:v>
      </x:c>
      <x:c r="T11" s="189" t="str">
        <x:v>اتخاذ القرار
حوّل المراجعات الشهرية إلى إجراءات مملوكة ومؤرخة.</x:v>
      </x:c>
      <x:c r="U11" s="189" t="str">
        <x:v>اتخاذ القرار
حوّل المراجعات الشهرية إلى إجراءات مملوكة ومؤرخة.</x:v>
      </x:c>
      <x:c r="V11" s="190" t="str">
        <x:v>اتخاذ القرار
حوّل المراجعات الشهرية إلى إجراءات مملوكة ومؤرخة.</x:v>
      </x:c>
    </x:row>
    <x:row r="12">
      <x:c r="A12" s="135" t="str">
        <x:v>المواءمة
حوّل الأولويات إلى أهداف موزونة قابلة للقياس.</x:v>
      </x:c>
      <x:c r="B12" s="136" t="str">
        <x:v>المواءمة
حوّل الأولويات إلى أهداف موزونة قابلة للقياس.</x:v>
      </x:c>
      <x:c r="C12" s="136" t="str">
        <x:v>المواءمة
حوّل الأولويات إلى أهداف موزونة قابلة للقياس.</x:v>
      </x:c>
      <x:c r="D12" s="136" t="str">
        <x:v>المواءمة
حوّل الأولويات إلى أهداف موزونة قابلة للقياس.</x:v>
      </x:c>
      <x:c r="E12" s="137" t="str">
        <x:v>المواءمة
حوّل الأولويات إلى أهداف موزونة قابلة للقياس.</x:v>
      </x:c>
      <x:c r="F12" s="4"/>
      <x:c r="G12" s="154" t="str">
        <x:v>التمويل
اربط المبادرات بالاستثمار والقدرة المعتمدين.</x:v>
      </x:c>
      <x:c r="H12" s="155" t="str">
        <x:v>التمويل
اربط المبادرات بالاستثمار والقدرة المعتمدين.</x:v>
      </x:c>
      <x:c r="I12" s="155" t="str">
        <x:v>التمويل
اربط المبادرات بالاستثمار والقدرة المعتمدين.</x:v>
      </x:c>
      <x:c r="J12" s="155" t="str">
        <x:v>التمويل
اربط المبادرات بالاستثمار والقدرة المعتمدين.</x:v>
      </x:c>
      <x:c r="K12" s="156" t="str">
        <x:v>التمويل
اربط المبادرات بالاستثمار والقدرة المعتمدين.</x:v>
      </x:c>
      <x:c r="L12" s="4"/>
      <x:c r="M12" s="172" t="str">
        <x:v>الضبط
استخدم صحة الأهداف وأدلة المؤشرات والتعرض للمخاطر.</x:v>
      </x:c>
      <x:c r="N12" s="173" t="str">
        <x:v>الضبط
استخدم صحة الأهداف وأدلة المؤشرات والتعرض للمخاطر.</x:v>
      </x:c>
      <x:c r="O12" s="173" t="str">
        <x:v>الضبط
استخدم صحة الأهداف وأدلة المؤشرات والتعرض للمخاطر.</x:v>
      </x:c>
      <x:c r="P12" s="173" t="str">
        <x:v>الضبط
استخدم صحة الأهداف وأدلة المؤشرات والتعرض للمخاطر.</x:v>
      </x:c>
      <x:c r="Q12" s="174" t="str">
        <x:v>الضبط
استخدم صحة الأهداف وأدلة المؤشرات والتعرض للمخاطر.</x:v>
      </x:c>
      <x:c r="R12" s="4"/>
      <x:c r="S12" s="191" t="str">
        <x:v>اتخاذ القرار
حوّل المراجعات الشهرية إلى إجراءات مملوكة ومؤرخة.</x:v>
      </x:c>
      <x:c r="T12" s="192" t="str">
        <x:v>اتخاذ القرار
حوّل المراجعات الشهرية إلى إجراءات مملوكة ومؤرخة.</x:v>
      </x:c>
      <x:c r="U12" s="192" t="str">
        <x:v>اتخاذ القرار
حوّل المراجعات الشهرية إلى إجراءات مملوكة ومؤرخة.</x:v>
      </x:c>
      <x:c r="V12" s="193" t="str">
        <x:v>اتخاذ القرار
حوّل المراجعات الشهرية إلى إجراءات مملوكة ومؤرخة.</x:v>
      </x:c>
    </x:row>
    <x:row r="13">
      <x:c r="A13" s="135" t="str">
        <x:v>المواءمة
حوّل الأولويات إلى أهداف موزونة قابلة للقياس.</x:v>
      </x:c>
      <x:c r="B13" s="136" t="str">
        <x:v>المواءمة
حوّل الأولويات إلى أهداف موزونة قابلة للقياس.</x:v>
      </x:c>
      <x:c r="C13" s="136" t="str">
        <x:v>المواءمة
حوّل الأولويات إلى أهداف موزونة قابلة للقياس.</x:v>
      </x:c>
      <x:c r="D13" s="136" t="str">
        <x:v>المواءمة
حوّل الأولويات إلى أهداف موزونة قابلة للقياس.</x:v>
      </x:c>
      <x:c r="E13" s="137" t="str">
        <x:v>المواءمة
حوّل الأولويات إلى أهداف موزونة قابلة للقياس.</x:v>
      </x:c>
      <x:c r="F13" s="4"/>
      <x:c r="G13" s="154" t="str">
        <x:v>التمويل
اربط المبادرات بالاستثمار والقدرة المعتمدين.</x:v>
      </x:c>
      <x:c r="H13" s="155" t="str">
        <x:v>التمويل
اربط المبادرات بالاستثمار والقدرة المعتمدين.</x:v>
      </x:c>
      <x:c r="I13" s="155" t="str">
        <x:v>التمويل
اربط المبادرات بالاستثمار والقدرة المعتمدين.</x:v>
      </x:c>
      <x:c r="J13" s="155" t="str">
        <x:v>التمويل
اربط المبادرات بالاستثمار والقدرة المعتمدين.</x:v>
      </x:c>
      <x:c r="K13" s="156" t="str">
        <x:v>التمويل
اربط المبادرات بالاستثمار والقدرة المعتمدين.</x:v>
      </x:c>
      <x:c r="L13" s="4"/>
      <x:c r="M13" s="172" t="str">
        <x:v>الضبط
استخدم صحة الأهداف وأدلة المؤشرات والتعرض للمخاطر.</x:v>
      </x:c>
      <x:c r="N13" s="173" t="str">
        <x:v>الضبط
استخدم صحة الأهداف وأدلة المؤشرات والتعرض للمخاطر.</x:v>
      </x:c>
      <x:c r="O13" s="173" t="str">
        <x:v>الضبط
استخدم صحة الأهداف وأدلة المؤشرات والتعرض للمخاطر.</x:v>
      </x:c>
      <x:c r="P13" s="173" t="str">
        <x:v>الضبط
استخدم صحة الأهداف وأدلة المؤشرات والتعرض للمخاطر.</x:v>
      </x:c>
      <x:c r="Q13" s="174" t="str">
        <x:v>الضبط
استخدم صحة الأهداف وأدلة المؤشرات والتعرض للمخاطر.</x:v>
      </x:c>
      <x:c r="R13" s="4"/>
      <x:c r="S13" s="191" t="str">
        <x:v>اتخاذ القرار
حوّل المراجعات الشهرية إلى إجراءات مملوكة ومؤرخة.</x:v>
      </x:c>
      <x:c r="T13" s="192" t="str">
        <x:v>اتخاذ القرار
حوّل المراجعات الشهرية إلى إجراءات مملوكة ومؤرخة.</x:v>
      </x:c>
      <x:c r="U13" s="192" t="str">
        <x:v>اتخاذ القرار
حوّل المراجعات الشهرية إلى إجراءات مملوكة ومؤرخة.</x:v>
      </x:c>
      <x:c r="V13" s="193" t="str">
        <x:v>اتخاذ القرار
حوّل المراجعات الشهرية إلى إجراءات مملوكة ومؤرخة.</x:v>
      </x:c>
    </x:row>
    <x:row r="14">
      <x:c r="A14" s="135" t="str">
        <x:v>المواءمة
حوّل الأولويات إلى أهداف موزونة قابلة للقياس.</x:v>
      </x:c>
      <x:c r="B14" s="136" t="str">
        <x:v>المواءمة
حوّل الأولويات إلى أهداف موزونة قابلة للقياس.</x:v>
      </x:c>
      <x:c r="C14" s="136" t="str">
        <x:v>المواءمة
حوّل الأولويات إلى أهداف موزونة قابلة للقياس.</x:v>
      </x:c>
      <x:c r="D14" s="136" t="str">
        <x:v>المواءمة
حوّل الأولويات إلى أهداف موزونة قابلة للقياس.</x:v>
      </x:c>
      <x:c r="E14" s="137" t="str">
        <x:v>المواءمة
حوّل الأولويات إلى أهداف موزونة قابلة للقياس.</x:v>
      </x:c>
      <x:c r="F14" s="4"/>
      <x:c r="G14" s="154" t="str">
        <x:v>التمويل
اربط المبادرات بالاستثمار والقدرة المعتمدين.</x:v>
      </x:c>
      <x:c r="H14" s="155" t="str">
        <x:v>التمويل
اربط المبادرات بالاستثمار والقدرة المعتمدين.</x:v>
      </x:c>
      <x:c r="I14" s="155" t="str">
        <x:v>التمويل
اربط المبادرات بالاستثمار والقدرة المعتمدين.</x:v>
      </x:c>
      <x:c r="J14" s="155" t="str">
        <x:v>التمويل
اربط المبادرات بالاستثمار والقدرة المعتمدين.</x:v>
      </x:c>
      <x:c r="K14" s="156" t="str">
        <x:v>التمويل
اربط المبادرات بالاستثمار والقدرة المعتمدين.</x:v>
      </x:c>
      <x:c r="L14" s="4"/>
      <x:c r="M14" s="172" t="str">
        <x:v>الضبط
استخدم صحة الأهداف وأدلة المؤشرات والتعرض للمخاطر.</x:v>
      </x:c>
      <x:c r="N14" s="173" t="str">
        <x:v>الضبط
استخدم صحة الأهداف وأدلة المؤشرات والتعرض للمخاطر.</x:v>
      </x:c>
      <x:c r="O14" s="173" t="str">
        <x:v>الضبط
استخدم صحة الأهداف وأدلة المؤشرات والتعرض للمخاطر.</x:v>
      </x:c>
      <x:c r="P14" s="173" t="str">
        <x:v>الضبط
استخدم صحة الأهداف وأدلة المؤشرات والتعرض للمخاطر.</x:v>
      </x:c>
      <x:c r="Q14" s="174" t="str">
        <x:v>الضبط
استخدم صحة الأهداف وأدلة المؤشرات والتعرض للمخاطر.</x:v>
      </x:c>
      <x:c r="R14" s="4"/>
      <x:c r="S14" s="191" t="str">
        <x:v>اتخاذ القرار
حوّل المراجعات الشهرية إلى إجراءات مملوكة ومؤرخة.</x:v>
      </x:c>
      <x:c r="T14" s="192" t="str">
        <x:v>اتخاذ القرار
حوّل المراجعات الشهرية إلى إجراءات مملوكة ومؤرخة.</x:v>
      </x:c>
      <x:c r="U14" s="192" t="str">
        <x:v>اتخاذ القرار
حوّل المراجعات الشهرية إلى إجراءات مملوكة ومؤرخة.</x:v>
      </x:c>
      <x:c r="V14" s="193" t="str">
        <x:v>اتخاذ القرار
حوّل المراجعات الشهرية إلى إجراءات مملوكة ومؤرخة.</x:v>
      </x:c>
    </x:row>
    <x:row r="15">
      <x:c r="A15" s="135" t="str">
        <x:v>المواءمة
حوّل الأولويات إلى أهداف موزونة قابلة للقياس.</x:v>
      </x:c>
      <x:c r="B15" s="136" t="str">
        <x:v>المواءمة
حوّل الأولويات إلى أهداف موزونة قابلة للقياس.</x:v>
      </x:c>
      <x:c r="C15" s="136" t="str">
        <x:v>المواءمة
حوّل الأولويات إلى أهداف موزونة قابلة للقياس.</x:v>
      </x:c>
      <x:c r="D15" s="136" t="str">
        <x:v>المواءمة
حوّل الأولويات إلى أهداف موزونة قابلة للقياس.</x:v>
      </x:c>
      <x:c r="E15" s="137" t="str">
        <x:v>المواءمة
حوّل الأولويات إلى أهداف موزونة قابلة للقياس.</x:v>
      </x:c>
      <x:c r="F15" s="4"/>
      <x:c r="G15" s="154" t="str">
        <x:v>التمويل
اربط المبادرات بالاستثمار والقدرة المعتمدين.</x:v>
      </x:c>
      <x:c r="H15" s="155" t="str">
        <x:v>التمويل
اربط المبادرات بالاستثمار والقدرة المعتمدين.</x:v>
      </x:c>
      <x:c r="I15" s="155" t="str">
        <x:v>التمويل
اربط المبادرات بالاستثمار والقدرة المعتمدين.</x:v>
      </x:c>
      <x:c r="J15" s="155" t="str">
        <x:v>التمويل
اربط المبادرات بالاستثمار والقدرة المعتمدين.</x:v>
      </x:c>
      <x:c r="K15" s="156" t="str">
        <x:v>التمويل
اربط المبادرات بالاستثمار والقدرة المعتمدين.</x:v>
      </x:c>
      <x:c r="L15" s="4"/>
      <x:c r="M15" s="172" t="str">
        <x:v>الضبط
استخدم صحة الأهداف وأدلة المؤشرات والتعرض للمخاطر.</x:v>
      </x:c>
      <x:c r="N15" s="173" t="str">
        <x:v>الضبط
استخدم صحة الأهداف وأدلة المؤشرات والتعرض للمخاطر.</x:v>
      </x:c>
      <x:c r="O15" s="173" t="str">
        <x:v>الضبط
استخدم صحة الأهداف وأدلة المؤشرات والتعرض للمخاطر.</x:v>
      </x:c>
      <x:c r="P15" s="173" t="str">
        <x:v>الضبط
استخدم صحة الأهداف وأدلة المؤشرات والتعرض للمخاطر.</x:v>
      </x:c>
      <x:c r="Q15" s="174" t="str">
        <x:v>الضبط
استخدم صحة الأهداف وأدلة المؤشرات والتعرض للمخاطر.</x:v>
      </x:c>
      <x:c r="R15" s="4"/>
      <x:c r="S15" s="191" t="str">
        <x:v>اتخاذ القرار
حوّل المراجعات الشهرية إلى إجراءات مملوكة ومؤرخة.</x:v>
      </x:c>
      <x:c r="T15" s="192" t="str">
        <x:v>اتخاذ القرار
حوّل المراجعات الشهرية إلى إجراءات مملوكة ومؤرخة.</x:v>
      </x:c>
      <x:c r="U15" s="192" t="str">
        <x:v>اتخاذ القرار
حوّل المراجعات الشهرية إلى إجراءات مملوكة ومؤرخة.</x:v>
      </x:c>
      <x:c r="V15" s="193" t="str">
        <x:v>اتخاذ القرار
حوّل المراجعات الشهرية إلى إجراءات مملوكة ومؤرخة.</x:v>
      </x:c>
    </x:row>
    <x:row r="16">
      <x:c r="A16" s="135" t="str">
        <x:v>المواءمة
حوّل الأولويات إلى أهداف موزونة قابلة للقياس.</x:v>
      </x:c>
      <x:c r="B16" s="136" t="str">
        <x:v>المواءمة
حوّل الأولويات إلى أهداف موزونة قابلة للقياس.</x:v>
      </x:c>
      <x:c r="C16" s="136" t="str">
        <x:v>المواءمة
حوّل الأولويات إلى أهداف موزونة قابلة للقياس.</x:v>
      </x:c>
      <x:c r="D16" s="136" t="str">
        <x:v>المواءمة
حوّل الأولويات إلى أهداف موزونة قابلة للقياس.</x:v>
      </x:c>
      <x:c r="E16" s="137" t="str">
        <x:v>المواءمة
حوّل الأولويات إلى أهداف موزونة قابلة للقياس.</x:v>
      </x:c>
      <x:c r="F16" s="4"/>
      <x:c r="G16" s="154" t="str">
        <x:v>التمويل
اربط المبادرات بالاستثمار والقدرة المعتمدين.</x:v>
      </x:c>
      <x:c r="H16" s="155" t="str">
        <x:v>التمويل
اربط المبادرات بالاستثمار والقدرة المعتمدين.</x:v>
      </x:c>
      <x:c r="I16" s="155" t="str">
        <x:v>التمويل
اربط المبادرات بالاستثمار والقدرة المعتمدين.</x:v>
      </x:c>
      <x:c r="J16" s="155" t="str">
        <x:v>التمويل
اربط المبادرات بالاستثمار والقدرة المعتمدين.</x:v>
      </x:c>
      <x:c r="K16" s="156" t="str">
        <x:v>التمويل
اربط المبادرات بالاستثمار والقدرة المعتمدين.</x:v>
      </x:c>
      <x:c r="L16" s="4"/>
      <x:c r="M16" s="172" t="str">
        <x:v>الضبط
استخدم صحة الأهداف وأدلة المؤشرات والتعرض للمخاطر.</x:v>
      </x:c>
      <x:c r="N16" s="173" t="str">
        <x:v>الضبط
استخدم صحة الأهداف وأدلة المؤشرات والتعرض للمخاطر.</x:v>
      </x:c>
      <x:c r="O16" s="173" t="str">
        <x:v>الضبط
استخدم صحة الأهداف وأدلة المؤشرات والتعرض للمخاطر.</x:v>
      </x:c>
      <x:c r="P16" s="173" t="str">
        <x:v>الضبط
استخدم صحة الأهداف وأدلة المؤشرات والتعرض للمخاطر.</x:v>
      </x:c>
      <x:c r="Q16" s="174" t="str">
        <x:v>الضبط
استخدم صحة الأهداف وأدلة المؤشرات والتعرض للمخاطر.</x:v>
      </x:c>
      <x:c r="R16" s="4"/>
      <x:c r="S16" s="191" t="str">
        <x:v>اتخاذ القرار
حوّل المراجعات الشهرية إلى إجراءات مملوكة ومؤرخة.</x:v>
      </x:c>
      <x:c r="T16" s="192" t="str">
        <x:v>اتخاذ القرار
حوّل المراجعات الشهرية إلى إجراءات مملوكة ومؤرخة.</x:v>
      </x:c>
      <x:c r="U16" s="192" t="str">
        <x:v>اتخاذ القرار
حوّل المراجعات الشهرية إلى إجراءات مملوكة ومؤرخة.</x:v>
      </x:c>
      <x:c r="V16" s="193" t="str">
        <x:v>اتخاذ القرار
حوّل المراجعات الشهرية إلى إجراءات مملوكة ومؤرخة.</x:v>
      </x:c>
    </x:row>
    <x:row r="17">
      <x:c r="A17" s="138" t="str">
        <x:v>المواءمة
حوّل الأولويات إلى أهداف موزونة قابلة للقياس.</x:v>
      </x:c>
      <x:c r="B17" s="139" t="str">
        <x:v>المواءمة
حوّل الأولويات إلى أهداف موزونة قابلة للقياس.</x:v>
      </x:c>
      <x:c r="C17" s="139" t="str">
        <x:v>المواءمة
حوّل الأولويات إلى أهداف موزونة قابلة للقياس.</x:v>
      </x:c>
      <x:c r="D17" s="139" t="str">
        <x:v>المواءمة
حوّل الأولويات إلى أهداف موزونة قابلة للقياس.</x:v>
      </x:c>
      <x:c r="E17" s="140" t="str">
        <x:v>المواءمة
حوّل الأولويات إلى أهداف موزونة قابلة للقياس.</x:v>
      </x:c>
      <x:c r="F17" s="4"/>
      <x:c r="G17" s="157" t="str">
        <x:v>التمويل
اربط المبادرات بالاستثمار والقدرة المعتمدين.</x:v>
      </x:c>
      <x:c r="H17" s="158" t="str">
        <x:v>التمويل
اربط المبادرات بالاستثمار والقدرة المعتمدين.</x:v>
      </x:c>
      <x:c r="I17" s="158" t="str">
        <x:v>التمويل
اربط المبادرات بالاستثمار والقدرة المعتمدين.</x:v>
      </x:c>
      <x:c r="J17" s="158" t="str">
        <x:v>التمويل
اربط المبادرات بالاستثمار والقدرة المعتمدين.</x:v>
      </x:c>
      <x:c r="K17" s="159" t="str">
        <x:v>التمويل
اربط المبادرات بالاستثمار والقدرة المعتمدين.</x:v>
      </x:c>
      <x:c r="L17" s="4"/>
      <x:c r="M17" s="175" t="str">
        <x:v>الضبط
استخدم صحة الأهداف وأدلة المؤشرات والتعرض للمخاطر.</x:v>
      </x:c>
      <x:c r="N17" s="176" t="str">
        <x:v>الضبط
استخدم صحة الأهداف وأدلة المؤشرات والتعرض للمخاطر.</x:v>
      </x:c>
      <x:c r="O17" s="176" t="str">
        <x:v>الضبط
استخدم صحة الأهداف وأدلة المؤشرات والتعرض للمخاطر.</x:v>
      </x:c>
      <x:c r="P17" s="176" t="str">
        <x:v>الضبط
استخدم صحة الأهداف وأدلة المؤشرات والتعرض للمخاطر.</x:v>
      </x:c>
      <x:c r="Q17" s="177" t="str">
        <x:v>الضبط
استخدم صحة الأهداف وأدلة المؤشرات والتعرض للمخاطر.</x:v>
      </x:c>
      <x:c r="R17" s="4"/>
      <x:c r="S17" s="194" t="str">
        <x:v>اتخاذ القرار
حوّل المراجعات الشهرية إلى إجراءات مملوكة ومؤرخة.</x:v>
      </x:c>
      <x:c r="T17" s="195" t="str">
        <x:v>اتخاذ القرار
حوّل المراجعات الشهرية إلى إجراءات مملوكة ومؤرخة.</x:v>
      </x:c>
      <x:c r="U17" s="195" t="str">
        <x:v>اتخاذ القرار
حوّل المراجعات الشهرية إلى إجراءات مملوكة ومؤرخة.</x:v>
      </x:c>
      <x:c r="V17" s="196" t="str">
        <x:v>اتخاذ القرار
حوّل المراجعات الشهرية إلى إجراءات مملوكة ومؤرخة.</x:v>
      </x:c>
    </x:row>
    <x:row r="18">
      <x:c r="A18" s="4"/>
      <x:c r="B18" s="4"/>
      <x:c r="C18" s="4"/>
      <x:c r="D18" s="4"/>
      <x:c r="E18" s="4"/>
      <x:c r="F18" s="4"/>
      <x:c r="G18" s="4"/>
      <x:c r="H18" s="4"/>
      <x:c r="I18" s="4"/>
      <x:c r="J18" s="4"/>
      <x:c r="K18" s="4"/>
      <x:c r="L18" s="4"/>
      <x:c r="M18" s="4"/>
      <x:c r="N18" s="4"/>
      <x:c r="O18" s="4"/>
      <x:c r="P18" s="4"/>
      <x:c r="Q18" s="4"/>
      <x:c r="R18" s="4"/>
      <x:c r="S18" s="4"/>
      <x:c r="T18" s="4"/>
      <x:c r="U18" s="4"/>
      <x:c r="V18" s="4"/>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4"/>
      <x:c r="B20" s="4"/>
      <x:c r="C20" s="4"/>
      <x:c r="D20" s="4"/>
      <x:c r="E20" s="4"/>
      <x:c r="F20" s="4"/>
      <x:c r="G20" s="4"/>
      <x:c r="H20" s="4"/>
      <x:c r="I20" s="4"/>
      <x:c r="J20" s="4"/>
      <x:c r="K20" s="4"/>
      <x:c r="L20" s="4"/>
      <x:c r="M20" s="4"/>
      <x:c r="N20" s="4"/>
      <x:c r="O20" s="4"/>
      <x:c r="P20" s="4"/>
      <x:c r="Q20" s="4"/>
      <x:c r="R20" s="4"/>
      <x:c r="S20" s="4"/>
      <x:c r="T20" s="4"/>
      <x:c r="U20" s="4"/>
      <x:c r="V20" s="4"/>
    </x:row>
    <x:row r="21">
      <x:c r="A21" s="21" t="str">
        <x:v>بدء سريع</x:v>
      </x:c>
      <x:c r="B21" s="22" t="str">
        <x:v>بدء سريع</x:v>
      </x:c>
      <x:c r="C21" s="22" t="str">
        <x:v>بدء سريع</x:v>
      </x:c>
      <x:c r="D21" s="22" t="str">
        <x:v>بدء سريع</x:v>
      </x:c>
      <x:c r="E21" s="22" t="str">
        <x:v>بدء سريع</x:v>
      </x:c>
      <x:c r="F21" s="22" t="str">
        <x:v>بدء سريع</x:v>
      </x:c>
      <x:c r="G21" s="22" t="str">
        <x:v>بدء سريع</x:v>
      </x:c>
      <x:c r="H21" s="22" t="str">
        <x:v>بدء سريع</x:v>
      </x:c>
      <x:c r="I21" s="22" t="str">
        <x:v>بدء سريع</x:v>
      </x:c>
      <x:c r="J21" s="22" t="str">
        <x:v>بدء سريع</x:v>
      </x:c>
      <x:c r="K21" s="22" t="str">
        <x:v>بدء سريع</x:v>
      </x:c>
      <x:c r="L21" s="22" t="str">
        <x:v>بدء سريع</x:v>
      </x:c>
      <x:c r="M21" s="22" t="str">
        <x:v>بدء سريع</x:v>
      </x:c>
      <x:c r="N21" s="22" t="str">
        <x:v>بدء سريع</x:v>
      </x:c>
      <x:c r="O21" s="22" t="str">
        <x:v>بدء سريع</x:v>
      </x:c>
      <x:c r="P21" s="22" t="str">
        <x:v>بدء سريع</x:v>
      </x:c>
      <x:c r="Q21" s="22" t="str">
        <x:v>بدء سريع</x:v>
      </x:c>
      <x:c r="R21" s="22" t="str">
        <x:v>بدء سريع</x:v>
      </x:c>
      <x:c r="S21" s="22" t="str">
        <x:v>بدء سريع</x:v>
      </x:c>
      <x:c r="T21" s="22" t="str">
        <x:v>بدء سريع</x:v>
      </x:c>
      <x:c r="U21" s="22" t="str">
        <x:v>بدء سريع</x:v>
      </x:c>
      <x:c r="V21" s="23" t="str">
        <x:v>بدء سريع</x:v>
      </x:c>
    </x:row>
    <x:row r="22">
      <x:c r="A22" s="4"/>
      <x:c r="B22" s="4"/>
      <x:c r="C22" s="4"/>
      <x:c r="D22" s="4"/>
      <x:c r="E22" s="4"/>
      <x:c r="F22" s="4"/>
      <x:c r="G22" s="4"/>
      <x:c r="H22" s="4"/>
      <x:c r="I22" s="4"/>
      <x:c r="J22" s="4"/>
      <x:c r="K22" s="4"/>
      <x:c r="L22" s="4"/>
      <x:c r="M22" s="4"/>
      <x:c r="N22" s="4"/>
      <x:c r="O22" s="4"/>
      <x:c r="P22" s="4"/>
      <x:c r="Q22" s="4"/>
      <x:c r="R22" s="4"/>
      <x:c r="S22" s="4"/>
      <x:c r="T22" s="4"/>
      <x:c r="U22" s="4"/>
      <x:c r="V22" s="4"/>
    </x:row>
    <x:row r="23">
      <x:c r="A23" s="198" t="str">
        <x:v>1. في الإعداد استبدل المنشأة الافتراضية وتاريخ المراجعة والحدود والمسؤولين والأولويات والمؤشرات.</x:v>
      </x:c>
      <x:c r="B23" s="198" t="str">
        <x:v>1. في الإعداد استبدل المنشأة الافتراضية وتاريخ المراجعة والحدود والمسؤولين والأولويات والمؤشرات.</x:v>
      </x:c>
      <x:c r="C23" s="198" t="str">
        <x:v>1. في الإعداد استبدل المنشأة الافتراضية وتاريخ المراجعة والحدود والمسؤولين والأولويات والمؤشرات.</x:v>
      </x:c>
      <x:c r="D23" s="198" t="str">
        <x:v>1. في الإعداد استبدل المنشأة الافتراضية وتاريخ المراجعة والحدود والمسؤولين والأولويات والمؤشرات.</x:v>
      </x:c>
      <x:c r="E23" s="198" t="str">
        <x:v>1. في الإعداد استبدل المنشأة الافتراضية وتاريخ المراجعة والحدود والمسؤولين والأولويات والمؤشرات.</x:v>
      </x:c>
      <x:c r="F23" s="198" t="str">
        <x:v>1. في الإعداد استبدل المنشأة الافتراضية وتاريخ المراجعة والحدود والمسؤولين والأولويات والمؤشرات.</x:v>
      </x:c>
      <x:c r="G23" s="198" t="str">
        <x:v>1. في الإعداد استبدل المنشأة الافتراضية وتاريخ المراجعة والحدود والمسؤولين والأولويات والمؤشرات.</x:v>
      </x:c>
      <x:c r="H23" s="198" t="str">
        <x:v>1. في الإعداد استبدل المنشأة الافتراضية وتاريخ المراجعة والحدود والمسؤولين والأولويات والمؤشرات.</x:v>
      </x:c>
      <x:c r="I23" s="198" t="str">
        <x:v>1. في الإعداد استبدل المنشأة الافتراضية وتاريخ المراجعة والحدود والمسؤولين والأولويات والمؤشرات.</x:v>
      </x:c>
      <x:c r="J23" s="198" t="str">
        <x:v>1. في الإعداد استبدل المنشأة الافتراضية وتاريخ المراجعة والحدود والمسؤولين والأولويات والمؤشرات.</x:v>
      </x:c>
      <x:c r="K23" s="198" t="str">
        <x:v>1. في الإعداد استبدل المنشأة الافتراضية وتاريخ المراجعة والحدود والمسؤولين والأولويات والمؤشرات.</x:v>
      </x:c>
      <x:c r="L23" s="198" t="str">
        <x:v>1. في الإعداد استبدل المنشأة الافتراضية وتاريخ المراجعة والحدود والمسؤولين والأولويات والمؤشرات.</x:v>
      </x:c>
      <x:c r="M23" s="198" t="str">
        <x:v>1. في الإعداد استبدل المنشأة الافتراضية وتاريخ المراجعة والحدود والمسؤولين والأولويات والمؤشرات.</x:v>
      </x:c>
      <x:c r="N23" s="198" t="str">
        <x:v>1. في الإعداد استبدل المنشأة الافتراضية وتاريخ المراجعة والحدود والمسؤولين والأولويات والمؤشرات.</x:v>
      </x:c>
      <x:c r="O23" s="198" t="str">
        <x:v>1. في الإعداد استبدل المنشأة الافتراضية وتاريخ المراجعة والحدود والمسؤولين والأولويات والمؤشرات.</x:v>
      </x:c>
      <x:c r="P23" s="198" t="str">
        <x:v>1. في الإعداد استبدل المنشأة الافتراضية وتاريخ المراجعة والحدود والمسؤولين والأولويات والمؤشرات.</x:v>
      </x:c>
      <x:c r="Q23" s="198" t="str">
        <x:v>1. في الإعداد استبدل المنشأة الافتراضية وتاريخ المراجعة والحدود والمسؤولين والأولويات والمؤشرات.</x:v>
      </x:c>
      <x:c r="R23" s="198" t="str">
        <x:v>1. في الإعداد استبدل المنشأة الافتراضية وتاريخ المراجعة والحدود والمسؤولين والأولويات والمؤشرات.</x:v>
      </x:c>
      <x:c r="S23" s="198" t="str">
        <x:v>1. في الإعداد استبدل المنشأة الافتراضية وتاريخ المراجعة والحدود والمسؤولين والأولويات والمؤشرات.</x:v>
      </x:c>
      <x:c r="T23" s="198" t="str">
        <x:v>1. في الإعداد استبدل المنشأة الافتراضية وتاريخ المراجعة والحدود والمسؤولين والأولويات والمؤشرات.</x:v>
      </x:c>
      <x:c r="U23" s="198" t="str">
        <x:v>1. في الإعداد استبدل المنشأة الافتراضية وتاريخ المراجعة والحدود والمسؤولين والأولويات والمؤشرات.</x:v>
      </x:c>
      <x:c r="V23" s="198" t="str">
        <x:v>1. في الإعداد استبدل المنشأة الافتراضية وتاريخ المراجعة والحدود والمسؤولين والأولويات والمؤشرات.</x:v>
      </x:c>
    </x:row>
    <x:row r="24">
      <x:c r="A24" s="198" t="str">
        <x:v>1. في الإعداد استبدل المنشأة الافتراضية وتاريخ المراجعة والحدود والمسؤولين والأولويات والمؤشرات.</x:v>
      </x:c>
      <x:c r="B24" s="198" t="str">
        <x:v>1. في الإعداد استبدل المنشأة الافتراضية وتاريخ المراجعة والحدود والمسؤولين والأولويات والمؤشرات.</x:v>
      </x:c>
      <x:c r="C24" s="198" t="str">
        <x:v>1. في الإعداد استبدل المنشأة الافتراضية وتاريخ المراجعة والحدود والمسؤولين والأولويات والمؤشرات.</x:v>
      </x:c>
      <x:c r="D24" s="198" t="str">
        <x:v>1. في الإعداد استبدل المنشأة الافتراضية وتاريخ المراجعة والحدود والمسؤولين والأولويات والمؤشرات.</x:v>
      </x:c>
      <x:c r="E24" s="198" t="str">
        <x:v>1. في الإعداد استبدل المنشأة الافتراضية وتاريخ المراجعة والحدود والمسؤولين والأولويات والمؤشرات.</x:v>
      </x:c>
      <x:c r="F24" s="198" t="str">
        <x:v>1. في الإعداد استبدل المنشأة الافتراضية وتاريخ المراجعة والحدود والمسؤولين والأولويات والمؤشرات.</x:v>
      </x:c>
      <x:c r="G24" s="198" t="str">
        <x:v>1. في الإعداد استبدل المنشأة الافتراضية وتاريخ المراجعة والحدود والمسؤولين والأولويات والمؤشرات.</x:v>
      </x:c>
      <x:c r="H24" s="198" t="str">
        <x:v>1. في الإعداد استبدل المنشأة الافتراضية وتاريخ المراجعة والحدود والمسؤولين والأولويات والمؤشرات.</x:v>
      </x:c>
      <x:c r="I24" s="198" t="str">
        <x:v>1. في الإعداد استبدل المنشأة الافتراضية وتاريخ المراجعة والحدود والمسؤولين والأولويات والمؤشرات.</x:v>
      </x:c>
      <x:c r="J24" s="198" t="str">
        <x:v>1. في الإعداد استبدل المنشأة الافتراضية وتاريخ المراجعة والحدود والمسؤولين والأولويات والمؤشرات.</x:v>
      </x:c>
      <x:c r="K24" s="198" t="str">
        <x:v>1. في الإعداد استبدل المنشأة الافتراضية وتاريخ المراجعة والحدود والمسؤولين والأولويات والمؤشرات.</x:v>
      </x:c>
      <x:c r="L24" s="198" t="str">
        <x:v>1. في الإعداد استبدل المنشأة الافتراضية وتاريخ المراجعة والحدود والمسؤولين والأولويات والمؤشرات.</x:v>
      </x:c>
      <x:c r="M24" s="198" t="str">
        <x:v>1. في الإعداد استبدل المنشأة الافتراضية وتاريخ المراجعة والحدود والمسؤولين والأولويات والمؤشرات.</x:v>
      </x:c>
      <x:c r="N24" s="198" t="str">
        <x:v>1. في الإعداد استبدل المنشأة الافتراضية وتاريخ المراجعة والحدود والمسؤولين والأولويات والمؤشرات.</x:v>
      </x:c>
      <x:c r="O24" s="198" t="str">
        <x:v>1. في الإعداد استبدل المنشأة الافتراضية وتاريخ المراجعة والحدود والمسؤولين والأولويات والمؤشرات.</x:v>
      </x:c>
      <x:c r="P24" s="198" t="str">
        <x:v>1. في الإعداد استبدل المنشأة الافتراضية وتاريخ المراجعة والحدود والمسؤولين والأولويات والمؤشرات.</x:v>
      </x:c>
      <x:c r="Q24" s="198" t="str">
        <x:v>1. في الإعداد استبدل المنشأة الافتراضية وتاريخ المراجعة والحدود والمسؤولين والأولويات والمؤشرات.</x:v>
      </x:c>
      <x:c r="R24" s="198" t="str">
        <x:v>1. في الإعداد استبدل المنشأة الافتراضية وتاريخ المراجعة والحدود والمسؤولين والأولويات والمؤشرات.</x:v>
      </x:c>
      <x:c r="S24" s="198" t="str">
        <x:v>1. في الإعداد استبدل المنشأة الافتراضية وتاريخ المراجعة والحدود والمسؤولين والأولويات والمؤشرات.</x:v>
      </x:c>
      <x:c r="T24" s="198" t="str">
        <x:v>1. في الإعداد استبدل المنشأة الافتراضية وتاريخ المراجعة والحدود والمسؤولين والأولويات والمؤشرات.</x:v>
      </x:c>
      <x:c r="U24" s="198" t="str">
        <x:v>1. في الإعداد استبدل المنشأة الافتراضية وتاريخ المراجعة والحدود والمسؤولين والأولويات والمؤشرات.</x:v>
      </x:c>
      <x:c r="V24" s="198" t="str">
        <x:v>1. في الإعداد استبدل المنشأة الافتراضية وتاريخ المراجعة والحدود والمسؤولين والأولويات والمؤشرات.</x:v>
      </x:c>
    </x:row>
    <x:row r="25">
      <x:c r="A25" s="4"/>
      <x:c r="B25" s="4"/>
      <x:c r="C25" s="4"/>
      <x:c r="D25" s="4"/>
      <x:c r="E25" s="4"/>
      <x:c r="F25" s="4"/>
      <x:c r="G25" s="4"/>
      <x:c r="H25" s="4"/>
      <x:c r="I25" s="4"/>
      <x:c r="J25" s="4"/>
      <x:c r="K25" s="4"/>
      <x:c r="L25" s="4"/>
      <x:c r="M25" s="4"/>
      <x:c r="N25" s="4"/>
      <x:c r="O25" s="4"/>
      <x:c r="P25" s="4"/>
      <x:c r="Q25" s="4"/>
      <x:c r="R25" s="4"/>
      <x:c r="S25" s="4"/>
      <x:c r="T25" s="4"/>
      <x:c r="U25" s="4"/>
      <x:c r="V25" s="4"/>
    </x:row>
    <x:row r="26">
      <x:c r="A26" s="200" t="str">
        <x:v>2. عرّف النتائج الموزونة في الأهداف ثم اربط كل مبادرة ومؤشر وبند ميزانية وخطر ومراجعة بمعرف هدف صالح.</x:v>
      </x:c>
      <x:c r="B26" s="200" t="str">
        <x:v>2. عرّف النتائج الموزونة في الأهداف ثم اربط كل مبادرة ومؤشر وبند ميزانية وخطر ومراجعة بمعرف هدف صالح.</x:v>
      </x:c>
      <x:c r="C26" s="200" t="str">
        <x:v>2. عرّف النتائج الموزونة في الأهداف ثم اربط كل مبادرة ومؤشر وبند ميزانية وخطر ومراجعة بمعرف هدف صالح.</x:v>
      </x:c>
      <x:c r="D26" s="200" t="str">
        <x:v>2. عرّف النتائج الموزونة في الأهداف ثم اربط كل مبادرة ومؤشر وبند ميزانية وخطر ومراجعة بمعرف هدف صالح.</x:v>
      </x:c>
      <x:c r="E26" s="200" t="str">
        <x:v>2. عرّف النتائج الموزونة في الأهداف ثم اربط كل مبادرة ومؤشر وبند ميزانية وخطر ومراجعة بمعرف هدف صالح.</x:v>
      </x:c>
      <x:c r="F26" s="200" t="str">
        <x:v>2. عرّف النتائج الموزونة في الأهداف ثم اربط كل مبادرة ومؤشر وبند ميزانية وخطر ومراجعة بمعرف هدف صالح.</x:v>
      </x:c>
      <x:c r="G26" s="200" t="str">
        <x:v>2. عرّف النتائج الموزونة في الأهداف ثم اربط كل مبادرة ومؤشر وبند ميزانية وخطر ومراجعة بمعرف هدف صالح.</x:v>
      </x:c>
      <x:c r="H26" s="200" t="str">
        <x:v>2. عرّف النتائج الموزونة في الأهداف ثم اربط كل مبادرة ومؤشر وبند ميزانية وخطر ومراجعة بمعرف هدف صالح.</x:v>
      </x:c>
      <x:c r="I26" s="200" t="str">
        <x:v>2. عرّف النتائج الموزونة في الأهداف ثم اربط كل مبادرة ومؤشر وبند ميزانية وخطر ومراجعة بمعرف هدف صالح.</x:v>
      </x:c>
      <x:c r="J26" s="200" t="str">
        <x:v>2. عرّف النتائج الموزونة في الأهداف ثم اربط كل مبادرة ومؤشر وبند ميزانية وخطر ومراجعة بمعرف هدف صالح.</x:v>
      </x:c>
      <x:c r="K26" s="200" t="str">
        <x:v>2. عرّف النتائج الموزونة في الأهداف ثم اربط كل مبادرة ومؤشر وبند ميزانية وخطر ومراجعة بمعرف هدف صالح.</x:v>
      </x:c>
      <x:c r="L26" s="200" t="str">
        <x:v>2. عرّف النتائج الموزونة في الأهداف ثم اربط كل مبادرة ومؤشر وبند ميزانية وخطر ومراجعة بمعرف هدف صالح.</x:v>
      </x:c>
      <x:c r="M26" s="200" t="str">
        <x:v>2. عرّف النتائج الموزونة في الأهداف ثم اربط كل مبادرة ومؤشر وبند ميزانية وخطر ومراجعة بمعرف هدف صالح.</x:v>
      </x:c>
      <x:c r="N26" s="200" t="str">
        <x:v>2. عرّف النتائج الموزونة في الأهداف ثم اربط كل مبادرة ومؤشر وبند ميزانية وخطر ومراجعة بمعرف هدف صالح.</x:v>
      </x:c>
      <x:c r="O26" s="200" t="str">
        <x:v>2. عرّف النتائج الموزونة في الأهداف ثم اربط كل مبادرة ومؤشر وبند ميزانية وخطر ومراجعة بمعرف هدف صالح.</x:v>
      </x:c>
      <x:c r="P26" s="200" t="str">
        <x:v>2. عرّف النتائج الموزونة في الأهداف ثم اربط كل مبادرة ومؤشر وبند ميزانية وخطر ومراجعة بمعرف هدف صالح.</x:v>
      </x:c>
      <x:c r="Q26" s="200" t="str">
        <x:v>2. عرّف النتائج الموزونة في الأهداف ثم اربط كل مبادرة ومؤشر وبند ميزانية وخطر ومراجعة بمعرف هدف صالح.</x:v>
      </x:c>
      <x:c r="R26" s="200" t="str">
        <x:v>2. عرّف النتائج الموزونة في الأهداف ثم اربط كل مبادرة ومؤشر وبند ميزانية وخطر ومراجعة بمعرف هدف صالح.</x:v>
      </x:c>
      <x:c r="S26" s="200" t="str">
        <x:v>2. عرّف النتائج الموزونة في الأهداف ثم اربط كل مبادرة ومؤشر وبند ميزانية وخطر ومراجعة بمعرف هدف صالح.</x:v>
      </x:c>
      <x:c r="T26" s="200" t="str">
        <x:v>2. عرّف النتائج الموزونة في الأهداف ثم اربط كل مبادرة ومؤشر وبند ميزانية وخطر ومراجعة بمعرف هدف صالح.</x:v>
      </x:c>
      <x:c r="U26" s="200" t="str">
        <x:v>2. عرّف النتائج الموزونة في الأهداف ثم اربط كل مبادرة ومؤشر وبند ميزانية وخطر ومراجعة بمعرف هدف صالح.</x:v>
      </x:c>
      <x:c r="V26" s="200" t="str">
        <x:v>2. عرّف النتائج الموزونة في الأهداف ثم اربط كل مبادرة ومؤشر وبند ميزانية وخطر ومراجعة بمعرف هدف صالح.</x:v>
      </x:c>
    </x:row>
    <x:row r="27">
      <x:c r="A27" s="200" t="str">
        <x:v>2. عرّف النتائج الموزونة في الأهداف ثم اربط كل مبادرة ومؤشر وبند ميزانية وخطر ومراجعة بمعرف هدف صالح.</x:v>
      </x:c>
      <x:c r="B27" s="200" t="str">
        <x:v>2. عرّف النتائج الموزونة في الأهداف ثم اربط كل مبادرة ومؤشر وبند ميزانية وخطر ومراجعة بمعرف هدف صالح.</x:v>
      </x:c>
      <x:c r="C27" s="200" t="str">
        <x:v>2. عرّف النتائج الموزونة في الأهداف ثم اربط كل مبادرة ومؤشر وبند ميزانية وخطر ومراجعة بمعرف هدف صالح.</x:v>
      </x:c>
      <x:c r="D27" s="200" t="str">
        <x:v>2. عرّف النتائج الموزونة في الأهداف ثم اربط كل مبادرة ومؤشر وبند ميزانية وخطر ومراجعة بمعرف هدف صالح.</x:v>
      </x:c>
      <x:c r="E27" s="200" t="str">
        <x:v>2. عرّف النتائج الموزونة في الأهداف ثم اربط كل مبادرة ومؤشر وبند ميزانية وخطر ومراجعة بمعرف هدف صالح.</x:v>
      </x:c>
      <x:c r="F27" s="200" t="str">
        <x:v>2. عرّف النتائج الموزونة في الأهداف ثم اربط كل مبادرة ومؤشر وبند ميزانية وخطر ومراجعة بمعرف هدف صالح.</x:v>
      </x:c>
      <x:c r="G27" s="200" t="str">
        <x:v>2. عرّف النتائج الموزونة في الأهداف ثم اربط كل مبادرة ومؤشر وبند ميزانية وخطر ومراجعة بمعرف هدف صالح.</x:v>
      </x:c>
      <x:c r="H27" s="200" t="str">
        <x:v>2. عرّف النتائج الموزونة في الأهداف ثم اربط كل مبادرة ومؤشر وبند ميزانية وخطر ومراجعة بمعرف هدف صالح.</x:v>
      </x:c>
      <x:c r="I27" s="200" t="str">
        <x:v>2. عرّف النتائج الموزونة في الأهداف ثم اربط كل مبادرة ومؤشر وبند ميزانية وخطر ومراجعة بمعرف هدف صالح.</x:v>
      </x:c>
      <x:c r="J27" s="200" t="str">
        <x:v>2. عرّف النتائج الموزونة في الأهداف ثم اربط كل مبادرة ومؤشر وبند ميزانية وخطر ومراجعة بمعرف هدف صالح.</x:v>
      </x:c>
      <x:c r="K27" s="200" t="str">
        <x:v>2. عرّف النتائج الموزونة في الأهداف ثم اربط كل مبادرة ومؤشر وبند ميزانية وخطر ومراجعة بمعرف هدف صالح.</x:v>
      </x:c>
      <x:c r="L27" s="200" t="str">
        <x:v>2. عرّف النتائج الموزونة في الأهداف ثم اربط كل مبادرة ومؤشر وبند ميزانية وخطر ومراجعة بمعرف هدف صالح.</x:v>
      </x:c>
      <x:c r="M27" s="200" t="str">
        <x:v>2. عرّف النتائج الموزونة في الأهداف ثم اربط كل مبادرة ومؤشر وبند ميزانية وخطر ومراجعة بمعرف هدف صالح.</x:v>
      </x:c>
      <x:c r="N27" s="200" t="str">
        <x:v>2. عرّف النتائج الموزونة في الأهداف ثم اربط كل مبادرة ومؤشر وبند ميزانية وخطر ومراجعة بمعرف هدف صالح.</x:v>
      </x:c>
      <x:c r="O27" s="200" t="str">
        <x:v>2. عرّف النتائج الموزونة في الأهداف ثم اربط كل مبادرة ومؤشر وبند ميزانية وخطر ومراجعة بمعرف هدف صالح.</x:v>
      </x:c>
      <x:c r="P27" s="200" t="str">
        <x:v>2. عرّف النتائج الموزونة في الأهداف ثم اربط كل مبادرة ومؤشر وبند ميزانية وخطر ومراجعة بمعرف هدف صالح.</x:v>
      </x:c>
      <x:c r="Q27" s="200" t="str">
        <x:v>2. عرّف النتائج الموزونة في الأهداف ثم اربط كل مبادرة ومؤشر وبند ميزانية وخطر ومراجعة بمعرف هدف صالح.</x:v>
      </x:c>
      <x:c r="R27" s="200" t="str">
        <x:v>2. عرّف النتائج الموزونة في الأهداف ثم اربط كل مبادرة ومؤشر وبند ميزانية وخطر ومراجعة بمعرف هدف صالح.</x:v>
      </x:c>
      <x:c r="S27" s="200" t="str">
        <x:v>2. عرّف النتائج الموزونة في الأهداف ثم اربط كل مبادرة ومؤشر وبند ميزانية وخطر ومراجعة بمعرف هدف صالح.</x:v>
      </x:c>
      <x:c r="T27" s="200" t="str">
        <x:v>2. عرّف النتائج الموزونة في الأهداف ثم اربط كل مبادرة ومؤشر وبند ميزانية وخطر ومراجعة بمعرف هدف صالح.</x:v>
      </x:c>
      <x:c r="U27" s="200" t="str">
        <x:v>2. عرّف النتائج الموزونة في الأهداف ثم اربط كل مبادرة ومؤشر وبند ميزانية وخطر ومراجعة بمعرف هدف صالح.</x:v>
      </x:c>
      <x:c r="V27" s="200" t="str">
        <x:v>2. عرّف النتائج الموزونة في الأهداف ثم اربط كل مبادرة ومؤشر وبند ميزانية وخطر ومراجعة بمعرف هدف صالح.</x:v>
      </x:c>
    </x:row>
    <x:row r="28">
      <x:c r="A28" s="4"/>
      <x:c r="B28" s="4"/>
      <x:c r="C28" s="4"/>
      <x:c r="D28" s="4"/>
      <x:c r="E28" s="4"/>
      <x:c r="F28" s="4"/>
      <x:c r="G28" s="4"/>
      <x:c r="H28" s="4"/>
      <x:c r="I28" s="4"/>
      <x:c r="J28" s="4"/>
      <x:c r="K28" s="4"/>
      <x:c r="L28" s="4"/>
      <x:c r="M28" s="4"/>
      <x:c r="N28" s="4"/>
      <x:c r="O28" s="4"/>
      <x:c r="P28" s="4"/>
      <x:c r="Q28" s="4"/>
      <x:c r="R28" s="4"/>
      <x:c r="S28" s="4"/>
      <x:c r="T28" s="4"/>
      <x:c r="U28" s="4"/>
      <x:c r="V28" s="4"/>
    </x:row>
    <x:row r="29">
      <x:c r="A29" s="198" t="str">
        <x:v>3. حدّث القيم الفعلية للمؤشرات وتقدم المبادرات والتكلفة والجهد وتخفيف المخاطر وأدلة المراجعة وفق الإيقاع المتفق عليه.</x:v>
      </x:c>
      <x:c r="B29" s="198" t="str">
        <x:v>3. حدّث القيم الفعلية للمؤشرات وتقدم المبادرات والتكلفة والجهد وتخفيف المخاطر وأدلة المراجعة وفق الإيقاع المتفق عليه.</x:v>
      </x:c>
      <x:c r="C29" s="198" t="str">
        <x:v>3. حدّث القيم الفعلية للمؤشرات وتقدم المبادرات والتكلفة والجهد وتخفيف المخاطر وأدلة المراجعة وفق الإيقاع المتفق عليه.</x:v>
      </x:c>
      <x:c r="D29" s="198" t="str">
        <x:v>3. حدّث القيم الفعلية للمؤشرات وتقدم المبادرات والتكلفة والجهد وتخفيف المخاطر وأدلة المراجعة وفق الإيقاع المتفق عليه.</x:v>
      </x:c>
      <x:c r="E29" s="198" t="str">
        <x:v>3. حدّث القيم الفعلية للمؤشرات وتقدم المبادرات والتكلفة والجهد وتخفيف المخاطر وأدلة المراجعة وفق الإيقاع المتفق عليه.</x:v>
      </x:c>
      <x:c r="F29" s="198" t="str">
        <x:v>3. حدّث القيم الفعلية للمؤشرات وتقدم المبادرات والتكلفة والجهد وتخفيف المخاطر وأدلة المراجعة وفق الإيقاع المتفق عليه.</x:v>
      </x:c>
      <x:c r="G29" s="198" t="str">
        <x:v>3. حدّث القيم الفعلية للمؤشرات وتقدم المبادرات والتكلفة والجهد وتخفيف المخاطر وأدلة المراجعة وفق الإيقاع المتفق عليه.</x:v>
      </x:c>
      <x:c r="H29" s="198" t="str">
        <x:v>3. حدّث القيم الفعلية للمؤشرات وتقدم المبادرات والتكلفة والجهد وتخفيف المخاطر وأدلة المراجعة وفق الإيقاع المتفق عليه.</x:v>
      </x:c>
      <x:c r="I29" s="198" t="str">
        <x:v>3. حدّث القيم الفعلية للمؤشرات وتقدم المبادرات والتكلفة والجهد وتخفيف المخاطر وأدلة المراجعة وفق الإيقاع المتفق عليه.</x:v>
      </x:c>
      <x:c r="J29" s="198" t="str">
        <x:v>3. حدّث القيم الفعلية للمؤشرات وتقدم المبادرات والتكلفة والجهد وتخفيف المخاطر وأدلة المراجعة وفق الإيقاع المتفق عليه.</x:v>
      </x:c>
      <x:c r="K29" s="198" t="str">
        <x:v>3. حدّث القيم الفعلية للمؤشرات وتقدم المبادرات والتكلفة والجهد وتخفيف المخاطر وأدلة المراجعة وفق الإيقاع المتفق عليه.</x:v>
      </x:c>
      <x:c r="L29" s="198" t="str">
        <x:v>3. حدّث القيم الفعلية للمؤشرات وتقدم المبادرات والتكلفة والجهد وتخفيف المخاطر وأدلة المراجعة وفق الإيقاع المتفق عليه.</x:v>
      </x:c>
      <x:c r="M29" s="198" t="str">
        <x:v>3. حدّث القيم الفعلية للمؤشرات وتقدم المبادرات والتكلفة والجهد وتخفيف المخاطر وأدلة المراجعة وفق الإيقاع المتفق عليه.</x:v>
      </x:c>
      <x:c r="N29" s="198" t="str">
        <x:v>3. حدّث القيم الفعلية للمؤشرات وتقدم المبادرات والتكلفة والجهد وتخفيف المخاطر وأدلة المراجعة وفق الإيقاع المتفق عليه.</x:v>
      </x:c>
      <x:c r="O29" s="198" t="str">
        <x:v>3. حدّث القيم الفعلية للمؤشرات وتقدم المبادرات والتكلفة والجهد وتخفيف المخاطر وأدلة المراجعة وفق الإيقاع المتفق عليه.</x:v>
      </x:c>
      <x:c r="P29" s="198" t="str">
        <x:v>3. حدّث القيم الفعلية للمؤشرات وتقدم المبادرات والتكلفة والجهد وتخفيف المخاطر وأدلة المراجعة وفق الإيقاع المتفق عليه.</x:v>
      </x:c>
      <x:c r="Q29" s="198" t="str">
        <x:v>3. حدّث القيم الفعلية للمؤشرات وتقدم المبادرات والتكلفة والجهد وتخفيف المخاطر وأدلة المراجعة وفق الإيقاع المتفق عليه.</x:v>
      </x:c>
      <x:c r="R29" s="198" t="str">
        <x:v>3. حدّث القيم الفعلية للمؤشرات وتقدم المبادرات والتكلفة والجهد وتخفيف المخاطر وأدلة المراجعة وفق الإيقاع المتفق عليه.</x:v>
      </x:c>
      <x:c r="S29" s="198" t="str">
        <x:v>3. حدّث القيم الفعلية للمؤشرات وتقدم المبادرات والتكلفة والجهد وتخفيف المخاطر وأدلة المراجعة وفق الإيقاع المتفق عليه.</x:v>
      </x:c>
      <x:c r="T29" s="198" t="str">
        <x:v>3. حدّث القيم الفعلية للمؤشرات وتقدم المبادرات والتكلفة والجهد وتخفيف المخاطر وأدلة المراجعة وفق الإيقاع المتفق عليه.</x:v>
      </x:c>
      <x:c r="U29" s="198" t="str">
        <x:v>3. حدّث القيم الفعلية للمؤشرات وتقدم المبادرات والتكلفة والجهد وتخفيف المخاطر وأدلة المراجعة وفق الإيقاع المتفق عليه.</x:v>
      </x:c>
      <x:c r="V29" s="198" t="str">
        <x:v>3. حدّث القيم الفعلية للمؤشرات وتقدم المبادرات والتكلفة والجهد وتخفيف المخاطر وأدلة المراجعة وفق الإيقاع المتفق عليه.</x:v>
      </x:c>
    </x:row>
    <x:row r="30">
      <x:c r="A30" s="198" t="str">
        <x:v>3. حدّث القيم الفعلية للمؤشرات وتقدم المبادرات والتكلفة والجهد وتخفيف المخاطر وأدلة المراجعة وفق الإيقاع المتفق عليه.</x:v>
      </x:c>
      <x:c r="B30" s="198" t="str">
        <x:v>3. حدّث القيم الفعلية للمؤشرات وتقدم المبادرات والتكلفة والجهد وتخفيف المخاطر وأدلة المراجعة وفق الإيقاع المتفق عليه.</x:v>
      </x:c>
      <x:c r="C30" s="198" t="str">
        <x:v>3. حدّث القيم الفعلية للمؤشرات وتقدم المبادرات والتكلفة والجهد وتخفيف المخاطر وأدلة المراجعة وفق الإيقاع المتفق عليه.</x:v>
      </x:c>
      <x:c r="D30" s="198" t="str">
        <x:v>3. حدّث القيم الفعلية للمؤشرات وتقدم المبادرات والتكلفة والجهد وتخفيف المخاطر وأدلة المراجعة وفق الإيقاع المتفق عليه.</x:v>
      </x:c>
      <x:c r="E30" s="198" t="str">
        <x:v>3. حدّث القيم الفعلية للمؤشرات وتقدم المبادرات والتكلفة والجهد وتخفيف المخاطر وأدلة المراجعة وفق الإيقاع المتفق عليه.</x:v>
      </x:c>
      <x:c r="F30" s="198" t="str">
        <x:v>3. حدّث القيم الفعلية للمؤشرات وتقدم المبادرات والتكلفة والجهد وتخفيف المخاطر وأدلة المراجعة وفق الإيقاع المتفق عليه.</x:v>
      </x:c>
      <x:c r="G30" s="198" t="str">
        <x:v>3. حدّث القيم الفعلية للمؤشرات وتقدم المبادرات والتكلفة والجهد وتخفيف المخاطر وأدلة المراجعة وفق الإيقاع المتفق عليه.</x:v>
      </x:c>
      <x:c r="H30" s="198" t="str">
        <x:v>3. حدّث القيم الفعلية للمؤشرات وتقدم المبادرات والتكلفة والجهد وتخفيف المخاطر وأدلة المراجعة وفق الإيقاع المتفق عليه.</x:v>
      </x:c>
      <x:c r="I30" s="198" t="str">
        <x:v>3. حدّث القيم الفعلية للمؤشرات وتقدم المبادرات والتكلفة والجهد وتخفيف المخاطر وأدلة المراجعة وفق الإيقاع المتفق عليه.</x:v>
      </x:c>
      <x:c r="J30" s="198" t="str">
        <x:v>3. حدّث القيم الفعلية للمؤشرات وتقدم المبادرات والتكلفة والجهد وتخفيف المخاطر وأدلة المراجعة وفق الإيقاع المتفق عليه.</x:v>
      </x:c>
      <x:c r="K30" s="198" t="str">
        <x:v>3. حدّث القيم الفعلية للمؤشرات وتقدم المبادرات والتكلفة والجهد وتخفيف المخاطر وأدلة المراجعة وفق الإيقاع المتفق عليه.</x:v>
      </x:c>
      <x:c r="L30" s="198" t="str">
        <x:v>3. حدّث القيم الفعلية للمؤشرات وتقدم المبادرات والتكلفة والجهد وتخفيف المخاطر وأدلة المراجعة وفق الإيقاع المتفق عليه.</x:v>
      </x:c>
      <x:c r="M30" s="198" t="str">
        <x:v>3. حدّث القيم الفعلية للمؤشرات وتقدم المبادرات والتكلفة والجهد وتخفيف المخاطر وأدلة المراجعة وفق الإيقاع المتفق عليه.</x:v>
      </x:c>
      <x:c r="N30" s="198" t="str">
        <x:v>3. حدّث القيم الفعلية للمؤشرات وتقدم المبادرات والتكلفة والجهد وتخفيف المخاطر وأدلة المراجعة وفق الإيقاع المتفق عليه.</x:v>
      </x:c>
      <x:c r="O30" s="198" t="str">
        <x:v>3. حدّث القيم الفعلية للمؤشرات وتقدم المبادرات والتكلفة والجهد وتخفيف المخاطر وأدلة المراجعة وفق الإيقاع المتفق عليه.</x:v>
      </x:c>
      <x:c r="P30" s="198" t="str">
        <x:v>3. حدّث القيم الفعلية للمؤشرات وتقدم المبادرات والتكلفة والجهد وتخفيف المخاطر وأدلة المراجعة وفق الإيقاع المتفق عليه.</x:v>
      </x:c>
      <x:c r="Q30" s="198" t="str">
        <x:v>3. حدّث القيم الفعلية للمؤشرات وتقدم المبادرات والتكلفة والجهد وتخفيف المخاطر وأدلة المراجعة وفق الإيقاع المتفق عليه.</x:v>
      </x:c>
      <x:c r="R30" s="198" t="str">
        <x:v>3. حدّث القيم الفعلية للمؤشرات وتقدم المبادرات والتكلفة والجهد وتخفيف المخاطر وأدلة المراجعة وفق الإيقاع المتفق عليه.</x:v>
      </x:c>
      <x:c r="S30" s="198" t="str">
        <x:v>3. حدّث القيم الفعلية للمؤشرات وتقدم المبادرات والتكلفة والجهد وتخفيف المخاطر وأدلة المراجعة وفق الإيقاع المتفق عليه.</x:v>
      </x:c>
      <x:c r="T30" s="198" t="str">
        <x:v>3. حدّث القيم الفعلية للمؤشرات وتقدم المبادرات والتكلفة والجهد وتخفيف المخاطر وأدلة المراجعة وفق الإيقاع المتفق عليه.</x:v>
      </x:c>
      <x:c r="U30" s="198" t="str">
        <x:v>3. حدّث القيم الفعلية للمؤشرات وتقدم المبادرات والتكلفة والجهد وتخفيف المخاطر وأدلة المراجعة وفق الإيقاع المتفق عليه.</x:v>
      </x:c>
      <x:c r="V30" s="198" t="str">
        <x:v>3. حدّث القيم الفعلية للمؤشرات وتقدم المبادرات والتكلفة والجهد وتخفيف المخاطر وأدلة المراجعة وفق الإيقاع المتفق عليه.</x:v>
      </x:c>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200" t="str">
        <x:v>4. استخدم لوحة التحكم للقرارات وخريطة الاستراتيجية للمواءمة والتدقيق قبل كل مراجعة إدارية رسمية.</x:v>
      </x:c>
      <x:c r="B32" s="200" t="str">
        <x:v>4. استخدم لوحة التحكم للقرارات وخريطة الاستراتيجية للمواءمة والتدقيق قبل كل مراجعة إدارية رسمية.</x:v>
      </x:c>
      <x:c r="C32" s="200" t="str">
        <x:v>4. استخدم لوحة التحكم للقرارات وخريطة الاستراتيجية للمواءمة والتدقيق قبل كل مراجعة إدارية رسمية.</x:v>
      </x:c>
      <x:c r="D32" s="200" t="str">
        <x:v>4. استخدم لوحة التحكم للقرارات وخريطة الاستراتيجية للمواءمة والتدقيق قبل كل مراجعة إدارية رسمية.</x:v>
      </x:c>
      <x:c r="E32" s="200" t="str">
        <x:v>4. استخدم لوحة التحكم للقرارات وخريطة الاستراتيجية للمواءمة والتدقيق قبل كل مراجعة إدارية رسمية.</x:v>
      </x:c>
      <x:c r="F32" s="200" t="str">
        <x:v>4. استخدم لوحة التحكم للقرارات وخريطة الاستراتيجية للمواءمة والتدقيق قبل كل مراجعة إدارية رسمية.</x:v>
      </x:c>
      <x:c r="G32" s="200" t="str">
        <x:v>4. استخدم لوحة التحكم للقرارات وخريطة الاستراتيجية للمواءمة والتدقيق قبل كل مراجعة إدارية رسمية.</x:v>
      </x:c>
      <x:c r="H32" s="200" t="str">
        <x:v>4. استخدم لوحة التحكم للقرارات وخريطة الاستراتيجية للمواءمة والتدقيق قبل كل مراجعة إدارية رسمية.</x:v>
      </x:c>
      <x:c r="I32" s="200" t="str">
        <x:v>4. استخدم لوحة التحكم للقرارات وخريطة الاستراتيجية للمواءمة والتدقيق قبل كل مراجعة إدارية رسمية.</x:v>
      </x:c>
      <x:c r="J32" s="200" t="str">
        <x:v>4. استخدم لوحة التحكم للقرارات وخريطة الاستراتيجية للمواءمة والتدقيق قبل كل مراجعة إدارية رسمية.</x:v>
      </x:c>
      <x:c r="K32" s="200" t="str">
        <x:v>4. استخدم لوحة التحكم للقرارات وخريطة الاستراتيجية للمواءمة والتدقيق قبل كل مراجعة إدارية رسمية.</x:v>
      </x:c>
      <x:c r="L32" s="200" t="str">
        <x:v>4. استخدم لوحة التحكم للقرارات وخريطة الاستراتيجية للمواءمة والتدقيق قبل كل مراجعة إدارية رسمية.</x:v>
      </x:c>
      <x:c r="M32" s="200" t="str">
        <x:v>4. استخدم لوحة التحكم للقرارات وخريطة الاستراتيجية للمواءمة والتدقيق قبل كل مراجعة إدارية رسمية.</x:v>
      </x:c>
      <x:c r="N32" s="200" t="str">
        <x:v>4. استخدم لوحة التحكم للقرارات وخريطة الاستراتيجية للمواءمة والتدقيق قبل كل مراجعة إدارية رسمية.</x:v>
      </x:c>
      <x:c r="O32" s="200" t="str">
        <x:v>4. استخدم لوحة التحكم للقرارات وخريطة الاستراتيجية للمواءمة والتدقيق قبل كل مراجعة إدارية رسمية.</x:v>
      </x:c>
      <x:c r="P32" s="200" t="str">
        <x:v>4. استخدم لوحة التحكم للقرارات وخريطة الاستراتيجية للمواءمة والتدقيق قبل كل مراجعة إدارية رسمية.</x:v>
      </x:c>
      <x:c r="Q32" s="200" t="str">
        <x:v>4. استخدم لوحة التحكم للقرارات وخريطة الاستراتيجية للمواءمة والتدقيق قبل كل مراجعة إدارية رسمية.</x:v>
      </x:c>
      <x:c r="R32" s="200" t="str">
        <x:v>4. استخدم لوحة التحكم للقرارات وخريطة الاستراتيجية للمواءمة والتدقيق قبل كل مراجعة إدارية رسمية.</x:v>
      </x:c>
      <x:c r="S32" s="200" t="str">
        <x:v>4. استخدم لوحة التحكم للقرارات وخريطة الاستراتيجية للمواءمة والتدقيق قبل كل مراجعة إدارية رسمية.</x:v>
      </x:c>
      <x:c r="T32" s="200" t="str">
        <x:v>4. استخدم لوحة التحكم للقرارات وخريطة الاستراتيجية للمواءمة والتدقيق قبل كل مراجعة إدارية رسمية.</x:v>
      </x:c>
      <x:c r="U32" s="200" t="str">
        <x:v>4. استخدم لوحة التحكم للقرارات وخريطة الاستراتيجية للمواءمة والتدقيق قبل كل مراجعة إدارية رسمية.</x:v>
      </x:c>
      <x:c r="V32" s="200" t="str">
        <x:v>4. استخدم لوحة التحكم للقرارات وخريطة الاستراتيجية للمواءمة والتدقيق قبل كل مراجعة إدارية رسمية.</x:v>
      </x:c>
    </x:row>
    <x:row r="33">
      <x:c r="A33" s="200" t="str">
        <x:v>4. استخدم لوحة التحكم للقرارات وخريطة الاستراتيجية للمواءمة والتدقيق قبل كل مراجعة إدارية رسمية.</x:v>
      </x:c>
      <x:c r="B33" s="200" t="str">
        <x:v>4. استخدم لوحة التحكم للقرارات وخريطة الاستراتيجية للمواءمة والتدقيق قبل كل مراجعة إدارية رسمية.</x:v>
      </x:c>
      <x:c r="C33" s="200" t="str">
        <x:v>4. استخدم لوحة التحكم للقرارات وخريطة الاستراتيجية للمواءمة والتدقيق قبل كل مراجعة إدارية رسمية.</x:v>
      </x:c>
      <x:c r="D33" s="200" t="str">
        <x:v>4. استخدم لوحة التحكم للقرارات وخريطة الاستراتيجية للمواءمة والتدقيق قبل كل مراجعة إدارية رسمية.</x:v>
      </x:c>
      <x:c r="E33" s="200" t="str">
        <x:v>4. استخدم لوحة التحكم للقرارات وخريطة الاستراتيجية للمواءمة والتدقيق قبل كل مراجعة إدارية رسمية.</x:v>
      </x:c>
      <x:c r="F33" s="200" t="str">
        <x:v>4. استخدم لوحة التحكم للقرارات وخريطة الاستراتيجية للمواءمة والتدقيق قبل كل مراجعة إدارية رسمية.</x:v>
      </x:c>
      <x:c r="G33" s="200" t="str">
        <x:v>4. استخدم لوحة التحكم للقرارات وخريطة الاستراتيجية للمواءمة والتدقيق قبل كل مراجعة إدارية رسمية.</x:v>
      </x:c>
      <x:c r="H33" s="200" t="str">
        <x:v>4. استخدم لوحة التحكم للقرارات وخريطة الاستراتيجية للمواءمة والتدقيق قبل كل مراجعة إدارية رسمية.</x:v>
      </x:c>
      <x:c r="I33" s="200" t="str">
        <x:v>4. استخدم لوحة التحكم للقرارات وخريطة الاستراتيجية للمواءمة والتدقيق قبل كل مراجعة إدارية رسمية.</x:v>
      </x:c>
      <x:c r="J33" s="200" t="str">
        <x:v>4. استخدم لوحة التحكم للقرارات وخريطة الاستراتيجية للمواءمة والتدقيق قبل كل مراجعة إدارية رسمية.</x:v>
      </x:c>
      <x:c r="K33" s="200" t="str">
        <x:v>4. استخدم لوحة التحكم للقرارات وخريطة الاستراتيجية للمواءمة والتدقيق قبل كل مراجعة إدارية رسمية.</x:v>
      </x:c>
      <x:c r="L33" s="200" t="str">
        <x:v>4. استخدم لوحة التحكم للقرارات وخريطة الاستراتيجية للمواءمة والتدقيق قبل كل مراجعة إدارية رسمية.</x:v>
      </x:c>
      <x:c r="M33" s="200" t="str">
        <x:v>4. استخدم لوحة التحكم للقرارات وخريطة الاستراتيجية للمواءمة والتدقيق قبل كل مراجعة إدارية رسمية.</x:v>
      </x:c>
      <x:c r="N33" s="200" t="str">
        <x:v>4. استخدم لوحة التحكم للقرارات وخريطة الاستراتيجية للمواءمة والتدقيق قبل كل مراجعة إدارية رسمية.</x:v>
      </x:c>
      <x:c r="O33" s="200" t="str">
        <x:v>4. استخدم لوحة التحكم للقرارات وخريطة الاستراتيجية للمواءمة والتدقيق قبل كل مراجعة إدارية رسمية.</x:v>
      </x:c>
      <x:c r="P33" s="200" t="str">
        <x:v>4. استخدم لوحة التحكم للقرارات وخريطة الاستراتيجية للمواءمة والتدقيق قبل كل مراجعة إدارية رسمية.</x:v>
      </x:c>
      <x:c r="Q33" s="200" t="str">
        <x:v>4. استخدم لوحة التحكم للقرارات وخريطة الاستراتيجية للمواءمة والتدقيق قبل كل مراجعة إدارية رسمية.</x:v>
      </x:c>
      <x:c r="R33" s="200" t="str">
        <x:v>4. استخدم لوحة التحكم للقرارات وخريطة الاستراتيجية للمواءمة والتدقيق قبل كل مراجعة إدارية رسمية.</x:v>
      </x:c>
      <x:c r="S33" s="200" t="str">
        <x:v>4. استخدم لوحة التحكم للقرارات وخريطة الاستراتيجية للمواءمة والتدقيق قبل كل مراجعة إدارية رسمية.</x:v>
      </x:c>
      <x:c r="T33" s="200" t="str">
        <x:v>4. استخدم لوحة التحكم للقرارات وخريطة الاستراتيجية للمواءمة والتدقيق قبل كل مراجعة إدارية رسمية.</x:v>
      </x:c>
      <x:c r="U33" s="200" t="str">
        <x:v>4. استخدم لوحة التحكم للقرارات وخريطة الاستراتيجية للمواءمة والتدقيق قبل كل مراجعة إدارية رسمية.</x:v>
      </x:c>
      <x:c r="V33" s="200" t="str">
        <x:v>4. استخدم لوحة التحكم للقرارات وخريطة الاستراتيجية للمواءمة والتدقيق قبل كل مراجعة إدارية رسمية.</x:v>
      </x:c>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B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C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D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E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F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G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H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I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J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K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L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M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N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O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P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Q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R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S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T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U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V37"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row>
    <x:row r="38">
      <x:c r="A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B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C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D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E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F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G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H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I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J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K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L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M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N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O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P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Q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R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S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T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U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V38"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row>
    <x:row r="39">
      <x:c r="A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B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C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D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E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F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G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H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I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J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K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L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M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N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O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P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Q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R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S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T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U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V39"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row>
    <x:row r="40">
      <x:c r="A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B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C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D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E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F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G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H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I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J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K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L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M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N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O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P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Q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R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S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T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U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c r="V40" s="201" t="str">
        <x:v>السجلات المرفقة بيانات افتراضية لشرح سير العمل. استبدلها بمعلومات العمل المعتمدة. حسابات التحقيق والصحة مؤشرات إدارية وليست سجلات محاسبية أو ضمانات للأداء المستقبلي.</x:v>
      </x:c>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V9"/>
    <x:mergeCell ref="A11:E17"/>
    <x:mergeCell ref="G11:K17"/>
    <x:mergeCell ref="M11:Q17"/>
    <x:mergeCell ref="S11:V17"/>
    <x:mergeCell ref="A21:V21"/>
    <x:mergeCell ref="A23:V24"/>
    <x:mergeCell ref="A26:V27"/>
    <x:mergeCell ref="A29:V30"/>
    <x:mergeCell ref="A32:V33"/>
    <x:mergeCell ref="A37:V40"/>
  </x:mergeCells>
  <x:pageMargins left="0.7" right="0.7" top="0.75" bottom="0.75" header="0.3" footer="0.3"/>
</x:worksheet>
</file>

<file path=xl/worksheets/sheet2.xml><?xml version="1.0" encoding="utf-8"?>
<x:worksheet xmlns:x="http://schemas.openxmlformats.org/spreadsheetml/2006/main">
  <x:sheetViews>
    <x:sheetView showGridLines="0" workbookViewId="0" rightToLeft="1"/>
  </x:sheetViews>
  <x:sheetFormatPr defaultRowHeight="15"/>
  <x:cols>
    <x:col min="1" max="1" width="16" hidden="0" customWidth="1"/>
    <x:col min="2" max="2" width="18" hidden="0" customWidth="1"/>
    <x:col min="3" max="3" width="18" hidden="0" customWidth="1"/>
    <x:col min="4" max="4" width="14" hidden="0" customWidth="1"/>
    <x:col min="5" max="5" width="14" hidden="0" customWidth="1"/>
    <x:col min="6" max="6" width="16" hidden="0" customWidth="1"/>
    <x:col min="7" max="7" width="32" hidden="0" customWidth="1"/>
    <x:col min="8" max="8" width="18" hidden="0" customWidth="1"/>
    <x:col min="9" max="9" width="18" hidden="0" customWidth="1"/>
    <x:col min="10" max="10" width="16" hidden="0" customWidth="1"/>
    <x:col min="11" max="11" width="3" hidden="0" customWidth="1"/>
    <x:col min="12" max="12" width="16" hidden="0" customWidth="1"/>
    <x:col min="13" max="13" width="16" hidden="0" customWidth="1"/>
    <x:col min="14" max="14" width="16" hidden="0" customWidth="1"/>
    <x:col min="15" max="15" width="3" hidden="0" customWidth="1"/>
    <x:col min="16" max="16" width="16" hidden="0" customWidth="1"/>
    <x:col min="17" max="17" width="16" hidden="0" customWidth="1"/>
    <x:col min="18" max="18" width="16" hidden="0" customWidth="1"/>
    <x:col min="19" max="19" width="16" hidden="0" customWidth="1"/>
    <x:col min="20" max="20" width="3" hidden="0" customWidth="1"/>
    <x:col min="21" max="21" width="16" hidden="0" customWidth="1"/>
    <x:col min="22" max="22" width="16" hidden="0" customWidth="1"/>
    <x:col min="27" max="27" width="2" hidden="1" customWidth="1"/>
    <x:col min="28" max="28" width="2" hidden="1" customWidth="1"/>
    <x:col min="30" max="30" width="2" hidden="1" customWidth="1"/>
    <x:col min="31" max="31" width="2" hidden="1" customWidth="1"/>
    <x:col min="32" max="32"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صحة الأهداف</x:v>
      </x:c>
      <x:c r="AB1" t="str">
        <x:v>العدد</x:v>
      </x:c>
      <x:c r="AD1" t="str">
        <x:v>الشهر</x:v>
      </x:c>
      <x:c r="AE1" t="str">
        <x:v>التحقيق</x:v>
      </x:c>
      <x:c r="AF1" t="str">
        <x:v>الهدف</x:v>
      </x:c>
    </x:row>
    <x:row r="2" ht="24" customHeight="1">
      <x:c r="A2" s="13" t="str">
        <x:v>الرئيسية</x:v>
      </x:c>
      <x:c r="B2" s="14" t="str">
        <x:v>الرئيسية</x:v>
      </x:c>
      <x:c r="C2" s="8" t="str">
        <x:v>لوحة التحكم</x:v>
      </x:c>
      <x:c r="D2" s="9"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c r="AA2" t="str">
        <x:v>منتظم</x:v>
      </x:c>
      <x:c r="AB2" t="n">
        <x:f>COUNTIF('الأهداف'!$P$11:$P$100,AA2)</x:f>
        <x:v>3</x:v>
      </x:c>
      <x:c r="AD2" t="str">
        <x:v>Jul</x:v>
      </x:c>
      <x:c r="AE2" t="n">
        <x:f>AVERAGE('بطاقة المؤشرات'!$K$11:$K$15)</x:f>
        <x:v>0.6982185031433151</x:v>
      </x:c>
      <x:c r="AF2" t="n">
        <x:v>1</x:v>
      </x:c>
    </x:row>
    <x:row r="3">
      <x:c r="A3" s="4"/>
      <x:c r="B3" s="4"/>
      <x:c r="C3" s="4"/>
      <x:c r="D3" s="4"/>
      <x:c r="E3" s="4"/>
      <x:c r="F3" s="4"/>
      <x:c r="G3" s="4"/>
      <x:c r="H3" s="4"/>
      <x:c r="I3" s="4"/>
      <x:c r="J3" s="4"/>
      <x:c r="K3" s="4"/>
      <x:c r="L3" s="4"/>
      <x:c r="M3" s="4"/>
      <x:c r="N3" s="4"/>
      <x:c r="O3" s="4"/>
      <x:c r="P3" s="4"/>
      <x:c r="Q3" s="4"/>
      <x:c r="R3" s="4"/>
      <x:c r="S3" s="4"/>
      <x:c r="T3" s="4"/>
      <x:c r="U3" s="4"/>
      <x:c r="V3" s="4"/>
      <x:c r="AA3" t="str">
        <x:v>معرض للخطر</x:v>
      </x:c>
      <x:c r="AB3" t="n">
        <x:f>COUNTIF('الأهداف'!$P$11:$P$100,AA3)</x:f>
        <x:v>2</x:v>
      </x:c>
      <x:c r="AD3" t="str">
        <x:v>Aug</x:v>
      </x:c>
      <x:c r="AE3" t="n">
        <x:f>AVERAGE('بطاقة المؤشرات'!$K$16:$K$20)</x:f>
        <x:v>0.7349009077315137</x:v>
      </x:c>
      <x:c r="AF3" t="n">
        <x:v>1</x:v>
      </x:c>
    </x:row>
    <x:row r="4" ht="20" customHeight="1">
      <x:c r="A4" s="15" t="str">
        <x:v>عرض الإدارة</x:v>
      </x:c>
      <x:c r="B4" s="15" t="str">
        <x:v>عرض الإدارة</x:v>
      </x:c>
      <x:c r="C4" s="15" t="str">
        <x:v>عرض الإدارة</x:v>
      </x:c>
      <x:c r="D4" s="15" t="str">
        <x:v>عرض الإدارة</x:v>
      </x:c>
      <x:c r="E4" s="15" t="str">
        <x:v>عرض الإدارة</x:v>
      </x:c>
      <x:c r="F4" s="15" t="str">
        <x:v>عرض الإدارة</x:v>
      </x:c>
      <x:c r="G4" s="15" t="str">
        <x:v>عرض الإدارة</x:v>
      </x:c>
      <x:c r="H4" s="15" t="str">
        <x:v>عرض الإدارة</x:v>
      </x:c>
      <x:c r="I4" s="15" t="str">
        <x:v>عرض الإدارة</x:v>
      </x:c>
      <x:c r="J4" s="15" t="str">
        <x:v>عرض الإدارة</x:v>
      </x:c>
      <x:c r="K4" s="15" t="str">
        <x:v>عرض الإدارة</x:v>
      </x:c>
      <x:c r="L4" s="15" t="str">
        <x:v>عرض الإدارة</x:v>
      </x:c>
      <x:c r="M4" s="15" t="str">
        <x:v>عرض الإدارة</x:v>
      </x:c>
      <x:c r="N4" s="15" t="str">
        <x:v>عرض الإدارة</x:v>
      </x:c>
      <x:c r="O4" s="15" t="str">
        <x:v>عرض الإدارة</x:v>
      </x:c>
      <x:c r="P4" s="15" t="str">
        <x:v>عرض الإدارة</x:v>
      </x:c>
      <x:c r="Q4" s="15" t="str">
        <x:v>عرض الإدارة</x:v>
      </x:c>
      <x:c r="R4" s="15" t="str">
        <x:v>عرض الإدارة</x:v>
      </x:c>
      <x:c r="S4" s="15" t="str">
        <x:v>عرض الإدارة</x:v>
      </x:c>
      <x:c r="T4" s="15" t="str">
        <x:v>عرض الإدارة</x:v>
      </x:c>
      <x:c r="U4" s="15" t="str">
        <x:v>عرض الإدارة</x:v>
      </x:c>
      <x:c r="V4" s="15" t="str">
        <x:v>عرض الإدارة</x:v>
      </x:c>
      <x:c r="AA4" t="str">
        <x:v>منحرف</x:v>
      </x:c>
      <x:c r="AB4" t="n">
        <x:f>COUNTIF('الأهداف'!$P$11:$P$100,AA4)</x:f>
        <x:v>0</x:v>
      </x:c>
      <x:c r="AD4" t="str">
        <x:v>Sep</x:v>
      </x:c>
      <x:c r="AE4" t="n">
        <x:f>AVERAGE('بطاقة المؤشرات'!$K$21:$K$25)</x:f>
        <x:v>0.7873338107172694</x:v>
      </x:c>
      <x:c r="AF4" t="n">
        <x:v>1</x:v>
      </x:c>
    </x:row>
    <x:row r="5">
      <x:c r="A5" s="4"/>
      <x:c r="B5" s="4"/>
      <x:c r="C5" s="4"/>
      <x:c r="D5" s="4"/>
      <x:c r="E5" s="4"/>
      <x:c r="F5" s="4"/>
      <x:c r="G5" s="4"/>
      <x:c r="H5" s="4"/>
      <x:c r="I5" s="4"/>
      <x:c r="J5" s="4"/>
      <x:c r="K5" s="4"/>
      <x:c r="L5" s="4"/>
      <x:c r="M5" s="4"/>
      <x:c r="N5" s="4"/>
      <x:c r="O5" s="4"/>
      <x:c r="P5" s="4"/>
      <x:c r="Q5" s="4"/>
      <x:c r="R5" s="4"/>
      <x:c r="S5" s="4"/>
      <x:c r="T5" s="4"/>
      <x:c r="U5" s="4"/>
      <x:c r="V5" s="4"/>
      <x:c r="AA5" t="str">
        <x:v>مكتمل</x:v>
      </x:c>
      <x:c r="AB5" t="n">
        <x:f>COUNTIF('الأهداف'!$P$11:$P$100,AA5)</x:f>
        <x:v>1</x:v>
      </x:c>
      <x:c r="AD5" t="str">
        <x:v>Oct</x:v>
      </x:c>
      <x:c r="AE5" t="n">
        <x:f>AVERAGE('بطاقة المؤشرات'!$K$26:$K$30)</x:f>
        <x:v>0.8459842371496507</x:v>
      </x:c>
      <x:c r="AF5" t="n">
        <x:v>1</x:v>
      </x:c>
    </x:row>
    <x:row r="6" ht="22" customHeight="1">
      <x:c r="A6" s="17" t="str">
        <x:v>لوحة التخطيط</x:v>
      </x:c>
      <x:c r="B6" s="17" t="str">
        <x:v>لوحة التخطيط</x:v>
      </x:c>
      <x:c r="C6" s="17" t="str">
        <x:v>لوحة التخطيط</x:v>
      </x:c>
      <x:c r="D6" s="17" t="str">
        <x:v>لوحة التخطيط</x:v>
      </x:c>
      <x:c r="E6" s="17" t="str">
        <x:v>لوحة التخطيط</x:v>
      </x:c>
      <x:c r="F6" s="17" t="str">
        <x:v>لوحة التخطيط</x:v>
      </x:c>
      <x:c r="G6" s="17" t="str">
        <x:v>لوحة التخطيط</x:v>
      </x:c>
      <x:c r="H6" s="17" t="str">
        <x:v>لوحة التخطيط</x:v>
      </x:c>
      <x:c r="I6" s="17" t="str">
        <x:v>لوحة التخطيط</x:v>
      </x:c>
      <x:c r="J6" s="17" t="str">
        <x:v>لوحة التخطيط</x:v>
      </x:c>
      <x:c r="K6" s="17" t="str">
        <x:v>لوحة التخطيط</x:v>
      </x:c>
      <x:c r="L6" s="17" t="str">
        <x:v>لوحة التخطيط</x:v>
      </x:c>
      <x:c r="M6" s="17" t="str">
        <x:v>لوحة التخطيط</x:v>
      </x:c>
      <x:c r="N6" s="17" t="str">
        <x:v>لوحة التخطيط</x:v>
      </x:c>
      <x:c r="O6" s="17" t="str">
        <x:v>لوحة التخطيط</x:v>
      </x:c>
      <x:c r="P6" s="17" t="str">
        <x:v>لوحة التخطيط</x:v>
      </x:c>
      <x:c r="Q6" s="17" t="str">
        <x:v>لوحة التخطيط</x:v>
      </x:c>
      <x:c r="R6" s="17" t="str">
        <x:v>لوحة التخطيط</x:v>
      </x:c>
      <x:c r="S6" s="17" t="str">
        <x:v>لوحة التخطيط</x:v>
      </x:c>
      <x:c r="T6" s="17" t="str">
        <x:v>لوحة التخطيط</x:v>
      </x:c>
      <x:c r="U6" s="17" t="str">
        <x:v>لوحة التخطيط</x:v>
      </x:c>
      <x:c r="V6" s="17" t="str">
        <x:v>لوحة التخطيط</x:v>
      </x:c>
    </x:row>
    <x:row r="7" ht="22" customHeight="1">
      <x:c r="A7" s="18" t="str">
        <x:v>راجع صحة التنفيذ وتحقيق الأهداف والاستثمار والقدرة والمخاطر والإجراءات التي تحتاج اهتمام الإدارة.</x:v>
      </x:c>
      <x:c r="B7" s="18" t="str">
        <x:v>راجع صحة التنفيذ وتحقيق الأهداف والاستثمار والقدرة والمخاطر والإجراءات التي تحتاج اهتمام الإدارة.</x:v>
      </x:c>
      <x:c r="C7" s="18" t="str">
        <x:v>راجع صحة التنفيذ وتحقيق الأهداف والاستثمار والقدرة والمخاطر والإجراءات التي تحتاج اهتمام الإدارة.</x:v>
      </x:c>
      <x:c r="D7" s="18" t="str">
        <x:v>راجع صحة التنفيذ وتحقيق الأهداف والاستثمار والقدرة والمخاطر والإجراءات التي تحتاج اهتمام الإدارة.</x:v>
      </x:c>
      <x:c r="E7" s="18" t="str">
        <x:v>راجع صحة التنفيذ وتحقيق الأهداف والاستثمار والقدرة والمخاطر والإجراءات التي تحتاج اهتمام الإدارة.</x:v>
      </x:c>
      <x:c r="F7" s="18" t="str">
        <x:v>راجع صحة التنفيذ وتحقيق الأهداف والاستثمار والقدرة والمخاطر والإجراءات التي تحتاج اهتمام الإدارة.</x:v>
      </x:c>
      <x:c r="G7" s="18" t="str">
        <x:v>راجع صحة التنفيذ وتحقيق الأهداف والاستثمار والقدرة والمخاطر والإجراءات التي تحتاج اهتمام الإدارة.</x:v>
      </x:c>
      <x:c r="H7" s="18" t="str">
        <x:v>راجع صحة التنفيذ وتحقيق الأهداف والاستثمار والقدرة والمخاطر والإجراءات التي تحتاج اهتمام الإدارة.</x:v>
      </x:c>
      <x:c r="I7" s="18" t="str">
        <x:v>راجع صحة التنفيذ وتحقيق الأهداف والاستثمار والقدرة والمخاطر والإجراءات التي تحتاج اهتمام الإدارة.</x:v>
      </x:c>
      <x:c r="J7" s="18" t="str">
        <x:v>راجع صحة التنفيذ وتحقيق الأهداف والاستثمار والقدرة والمخاطر والإجراءات التي تحتاج اهتمام الإدارة.</x:v>
      </x:c>
      <x:c r="K7" s="18" t="str">
        <x:v>راجع صحة التنفيذ وتحقيق الأهداف والاستثمار والقدرة والمخاطر والإجراءات التي تحتاج اهتمام الإدارة.</x:v>
      </x:c>
      <x:c r="L7" s="18" t="str">
        <x:v>راجع صحة التنفيذ وتحقيق الأهداف والاستثمار والقدرة والمخاطر والإجراءات التي تحتاج اهتمام الإدارة.</x:v>
      </x:c>
      <x:c r="M7" s="18" t="str">
        <x:v>راجع صحة التنفيذ وتحقيق الأهداف والاستثمار والقدرة والمخاطر والإجراءات التي تحتاج اهتمام الإدارة.</x:v>
      </x:c>
      <x:c r="N7" s="18" t="str">
        <x:v>راجع صحة التنفيذ وتحقيق الأهداف والاستثمار والقدرة والمخاطر والإجراءات التي تحتاج اهتمام الإدارة.</x:v>
      </x:c>
      <x:c r="O7" s="18" t="str">
        <x:v>راجع صحة التنفيذ وتحقيق الأهداف والاستثمار والقدرة والمخاطر والإجراءات التي تحتاج اهتمام الإدارة.</x:v>
      </x:c>
      <x:c r="P7" s="18" t="str">
        <x:v>راجع صحة التنفيذ وتحقيق الأهداف والاستثمار والقدرة والمخاطر والإجراءات التي تحتاج اهتمام الإدارة.</x:v>
      </x:c>
      <x:c r="Q7" s="18" t="str">
        <x:v>راجع صحة التنفيذ وتحقيق الأهداف والاستثمار والقدرة والمخاطر والإجراءات التي تحتاج اهتمام الإدارة.</x:v>
      </x:c>
      <x:c r="R7" s="18" t="str">
        <x:v>راجع صحة التنفيذ وتحقيق الأهداف والاستثمار والقدرة والمخاطر والإجراءات التي تحتاج اهتمام الإدارة.</x:v>
      </x:c>
      <x:c r="S7" s="18" t="str">
        <x:v>راجع صحة التنفيذ وتحقيق الأهداف والاستثمار والقدرة والمخاطر والإجراءات التي تحتاج اهتمام الإدارة.</x:v>
      </x:c>
      <x:c r="T7" s="18" t="str">
        <x:v>راجع صحة التنفيذ وتحقيق الأهداف والاستثمار والقدرة والمخاطر والإجراءات التي تحتاج اهتمام الإدارة.</x:v>
      </x:c>
      <x:c r="U7" s="18" t="str">
        <x:v>راجع صحة التنفيذ وتحقيق الأهداف والاستثمار والقدرة والمخاطر والإجراءات التي تحتاج اهتمام الإدارة.</x:v>
      </x:c>
      <x:c r="V7" s="18" t="str">
        <x:v>راجع صحة التنفيذ وتحقيق الأهداف والاستثمار والقدرة والمخاطر والإجراءات التي تحتاج اهتمام الإدارة.</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107" t="str">
        <x:v>الأهداف النشطة</x:v>
      </x:c>
      <x:c r="B10" s="107" t="str">
        <x:v>الأهداف النشطة</x:v>
      </x:c>
      <x:c r="C10" s="107" t="str">
        <x:v>الأهداف النشطة</x:v>
      </x:c>
      <x:c r="D10" s="107" t="str">
        <x:v>الأهداف النشطة</x:v>
      </x:c>
      <x:c r="E10" s="4"/>
      <x:c r="F10" s="112" t="str">
        <x:v>أهداف معرضة للخطر / منحرفة</x:v>
      </x:c>
      <x:c r="G10" s="112" t="str">
        <x:v>أهداف معرضة للخطر / منحرفة</x:v>
      </x:c>
      <x:c r="H10" s="112" t="str">
        <x:v>أهداف معرضة للخطر / منحرفة</x:v>
      </x:c>
      <x:c r="I10" s="112" t="str">
        <x:v>أهداف معرضة للخطر / منحرفة</x:v>
      </x:c>
      <x:c r="J10" s="4"/>
      <x:c r="K10" s="107" t="str">
        <x:v>المبادرات المفتوحة</x:v>
      </x:c>
      <x:c r="L10" s="107" t="str">
        <x:v>المبادرات المفتوحة</x:v>
      </x:c>
      <x:c r="M10" s="107" t="str">
        <x:v>المبادرات المفتوحة</x:v>
      </x:c>
      <x:c r="N10" s="107" t="str">
        <x:v>المبادرات المفتوحة</x:v>
      </x:c>
      <x:c r="O10" s="4"/>
      <x:c r="P10" s="112" t="str">
        <x:v>الإجراءات المتأخرة</x:v>
      </x:c>
      <x:c r="Q10" s="112" t="str">
        <x:v>الإجراءات المتأخرة</x:v>
      </x:c>
      <x:c r="R10" s="112" t="str">
        <x:v>الإجراءات المتأخرة</x:v>
      </x:c>
      <x:c r="S10" s="112" t="str">
        <x:v>الإجراءات المتأخرة</x:v>
      </x:c>
      <x:c r="T10" s="4"/>
      <x:c r="U10" s="4"/>
      <x:c r="V10" s="4"/>
    </x:row>
    <x:row r="11">
      <x:c r="A11" s="110" t="n">
        <x:f>COUNTIFS('الأهداف'!$A$11:$A$100,"&lt;&gt;",'الأهداف'!$N$11:$N$100,"&lt;&gt;مكتمل",'الأهداف'!$N$11:$N$100,"&lt;&gt;ملغى")</x:f>
        <x:v>5</x:v>
      </x:c>
      <x:c r="B11" s="110"/>
      <x:c r="C11" s="110"/>
      <x:c r="D11" s="110"/>
      <x:c r="E11" s="4"/>
      <x:c r="F11" s="110" t="n">
        <x:f>COUNTIF('الأهداف'!$P$11:$P$100,"معرض للخطر")+COUNTIF('الأهداف'!$P$11:$P$100,"منحرف")</x:f>
        <x:v>2</x:v>
      </x:c>
      <x:c r="G11" s="110"/>
      <x:c r="H11" s="110"/>
      <x:c r="I11" s="110"/>
      <x:c r="J11" s="4"/>
      <x:c r="K11" s="110" t="n">
        <x:f>COUNTIFS('المبادرات'!$A$11:$A$120,"&lt;&gt;",'المبادرات'!$K$11:$K$120,"&lt;&gt;مكتملة",'المبادرات'!$K$11:$K$120,"&lt;&gt;ملغاة")</x:f>
        <x:v>7</x:v>
      </x:c>
      <x:c r="L11" s="110"/>
      <x:c r="M11" s="110"/>
      <x:c r="N11" s="110"/>
      <x:c r="O11" s="4"/>
      <x:c r="P11" s="110" t="n">
        <x:f>COUNTIF('المبادرات'!$N$11:$N$120,"متأخر")+COUNTIF('المخاطر'!$P$11:$P$100,"متأخر")+COUNTIF('المراجعة الشهرية'!$K$11:$K$120,"متأخر")</x:f>
        <x:v>2</x:v>
      </x:c>
      <x:c r="Q11" s="110"/>
      <x:c r="R11" s="110"/>
      <x:c r="S11" s="110"/>
      <x:c r="T11" s="4"/>
      <x:c r="U11" s="4"/>
      <x:c r="V11" s="4"/>
    </x:row>
    <x:row r="12">
      <x:c r="A12" s="110"/>
      <x:c r="B12" s="110"/>
      <x:c r="C12" s="110"/>
      <x:c r="D12" s="110"/>
      <x:c r="E12" s="4"/>
      <x:c r="F12" s="110"/>
      <x:c r="G12" s="110"/>
      <x:c r="H12" s="110"/>
      <x:c r="I12" s="110"/>
      <x:c r="J12" s="4"/>
      <x:c r="K12" s="110"/>
      <x:c r="L12" s="110"/>
      <x:c r="M12" s="110"/>
      <x:c r="N12" s="110"/>
      <x:c r="O12" s="4"/>
      <x:c r="P12" s="110"/>
      <x:c r="Q12" s="110"/>
      <x:c r="R12" s="110"/>
      <x:c r="S12" s="110"/>
      <x:c r="T12" s="4"/>
      <x:c r="U12" s="4"/>
      <x:c r="V12" s="4"/>
    </x:row>
    <x:row r="13">
      <x:c r="A13" s="110"/>
      <x:c r="B13" s="110"/>
      <x:c r="C13" s="110"/>
      <x:c r="D13" s="110"/>
      <x:c r="E13" s="4"/>
      <x:c r="F13" s="110"/>
      <x:c r="G13" s="110"/>
      <x:c r="H13" s="110"/>
      <x:c r="I13" s="110"/>
      <x:c r="J13" s="4"/>
      <x:c r="K13" s="110"/>
      <x:c r="L13" s="110"/>
      <x:c r="M13" s="110"/>
      <x:c r="N13" s="110"/>
      <x:c r="O13" s="4"/>
      <x:c r="P13" s="110"/>
      <x:c r="Q13" s="110"/>
      <x:c r="R13" s="110"/>
      <x:c r="S13" s="110"/>
      <x:c r="T13" s="4"/>
      <x:c r="U13" s="4"/>
      <x:c r="V13" s="4"/>
    </x:row>
    <x:row r="14">
      <x:c r="A14" s="4"/>
      <x:c r="B14" s="4"/>
      <x:c r="C14" s="4"/>
      <x:c r="D14" s="4"/>
      <x:c r="E14" s="4"/>
      <x:c r="F14" s="4"/>
      <x:c r="G14" s="4"/>
      <x:c r="H14" s="4"/>
      <x:c r="I14" s="4"/>
      <x:c r="J14" s="4"/>
      <x:c r="K14" s="4"/>
      <x:c r="L14" s="4"/>
      <x:c r="M14" s="4"/>
      <x:c r="N14" s="4"/>
      <x:c r="O14" s="4"/>
      <x:c r="P14" s="4"/>
      <x:c r="Q14" s="4"/>
      <x:c r="R14" s="4"/>
      <x:c r="S14" s="4"/>
      <x:c r="T14" s="4"/>
      <x:c r="U14" s="4"/>
      <x:c r="V14" s="4"/>
    </x:row>
    <x:row r="15">
      <x:c r="A15" s="114" t="str">
        <x:v>المؤشرات المحققة</x:v>
      </x:c>
      <x:c r="B15" s="114" t="str">
        <x:v>المؤشرات المحققة</x:v>
      </x:c>
      <x:c r="C15" s="114" t="str">
        <x:v>المؤشرات المحققة</x:v>
      </x:c>
      <x:c r="D15" s="114" t="str">
        <x:v>المؤشرات المحققة</x:v>
      </x:c>
      <x:c r="E15" s="4"/>
      <x:c r="F15" s="107" t="str">
        <x:v>الميزانية المستخدمة</x:v>
      </x:c>
      <x:c r="G15" s="107" t="str">
        <x:v>الميزانية المستخدمة</x:v>
      </x:c>
      <x:c r="H15" s="107" t="str">
        <x:v>الميزانية المستخدمة</x:v>
      </x:c>
      <x:c r="I15" s="107" t="str">
        <x:v>الميزانية المستخدمة</x:v>
      </x:c>
      <x:c r="J15" s="4"/>
      <x:c r="K15" s="118" t="str">
        <x:v>القدرة المستخدمة</x:v>
      </x:c>
      <x:c r="L15" s="118" t="str">
        <x:v>القدرة المستخدمة</x:v>
      </x:c>
      <x:c r="M15" s="118" t="str">
        <x:v>القدرة المستخدمة</x:v>
      </x:c>
      <x:c r="N15" s="118" t="str">
        <x:v>القدرة المستخدمة</x:v>
      </x:c>
      <x:c r="O15" s="4"/>
      <x:c r="P15" s="112" t="str">
        <x:v>المخاطر المتبقية العالية</x:v>
      </x:c>
      <x:c r="Q15" s="112" t="str">
        <x:v>المخاطر المتبقية العالية</x:v>
      </x:c>
      <x:c r="R15" s="112" t="str">
        <x:v>المخاطر المتبقية العالية</x:v>
      </x:c>
      <x:c r="S15" s="112" t="str">
        <x:v>المخاطر المتبقية العالية</x:v>
      </x:c>
      <x:c r="T15" s="4"/>
      <x:c r="U15" s="4"/>
      <x:c r="V15" s="4"/>
    </x:row>
    <x:row r="16">
      <x:c r="A16" s="116" t="n">
        <x:f>IFERROR(COUNTIFS('بطاقة المؤشرات'!$A$11:$A$160,MAX('بطاقة المؤشرات'!$A$11:$A$160),'بطاقة المؤشرات'!$L$11:$L$160,"محقق")/COUNTIFS('بطاقة المؤشرات'!$A$11:$A$160,MAX('بطاقة المؤشرات'!$A$11:$A$160),'بطاقة المؤشرات'!$L$11:$L$160,"&lt;&gt;ناقص"),0)</x:f>
        <x:v>0</x:v>
      </x:c>
      <x:c r="B16" s="116"/>
      <x:c r="C16" s="116"/>
      <x:c r="D16" s="116"/>
      <x:c r="E16" s="4"/>
      <x:c r="F16" s="116" t="n">
        <x:f>IFERROR(SUM('الميزانية والقدرة'!$H$11:$H$120)/SUM('الميزانية والقدرة'!$F$11:$F$120),0)</x:f>
        <x:v>0.40955882352941175</x:v>
      </x:c>
      <x:c r="G16" s="116"/>
      <x:c r="H16" s="116"/>
      <x:c r="I16" s="116"/>
      <x:c r="J16" s="4"/>
      <x:c r="K16" s="116" t="n">
        <x:f>IFERROR(SUM('الميزانية والقدرة'!$K$11:$K$120)/SUM('الميزانية والقدرة'!$J$11:$J$120),0)</x:f>
        <x:v>0.46655405405405403</x:v>
      </x:c>
      <x:c r="L16" s="116"/>
      <x:c r="M16" s="116"/>
      <x:c r="N16" s="116"/>
      <x:c r="O16" s="4"/>
      <x:c r="P16" s="110" t="n">
        <x:f>COUNTIFS('المخاطر'!$O$11:$O$100,"&gt;=15",'المخاطر'!$L$11:$L$100,"&lt;&gt;مغلق")</x:f>
        <x:v>0</x:v>
      </x:c>
      <x:c r="Q16" s="110"/>
      <x:c r="R16" s="110"/>
      <x:c r="S16" s="110"/>
      <x:c r="T16" s="4"/>
      <x:c r="U16" s="4"/>
      <x:c r="V16" s="4"/>
    </x:row>
    <x:row r="17">
      <x:c r="A17" s="116"/>
      <x:c r="B17" s="116"/>
      <x:c r="C17" s="116"/>
      <x:c r="D17" s="116"/>
      <x:c r="E17" s="4"/>
      <x:c r="F17" s="116"/>
      <x:c r="G17" s="116"/>
      <x:c r="H17" s="116"/>
      <x:c r="I17" s="116"/>
      <x:c r="J17" s="4"/>
      <x:c r="K17" s="116"/>
      <x:c r="L17" s="116"/>
      <x:c r="M17" s="116"/>
      <x:c r="N17" s="116"/>
      <x:c r="O17" s="4"/>
      <x:c r="P17" s="110"/>
      <x:c r="Q17" s="110"/>
      <x:c r="R17" s="110"/>
      <x:c r="S17" s="110"/>
      <x:c r="T17" s="4"/>
      <x:c r="U17" s="4"/>
      <x:c r="V17" s="4"/>
    </x:row>
    <x:row r="18">
      <x:c r="A18" s="116"/>
      <x:c r="B18" s="116"/>
      <x:c r="C18" s="116"/>
      <x:c r="D18" s="116"/>
      <x:c r="E18" s="4"/>
      <x:c r="F18" s="116"/>
      <x:c r="G18" s="116"/>
      <x:c r="H18" s="116"/>
      <x:c r="I18" s="116"/>
      <x:c r="J18" s="4"/>
      <x:c r="K18" s="116"/>
      <x:c r="L18" s="116"/>
      <x:c r="M18" s="116"/>
      <x:c r="N18" s="116"/>
      <x:c r="O18" s="4"/>
      <x:c r="P18" s="110"/>
      <x:c r="Q18" s="110"/>
      <x:c r="R18" s="110"/>
      <x:c r="S18" s="110"/>
      <x:c r="T18" s="4"/>
      <x:c r="U18" s="4"/>
      <x:c r="V18" s="4"/>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4"/>
      <x:c r="B20" s="4"/>
      <x:c r="C20" s="4"/>
      <x:c r="D20" s="4"/>
      <x:c r="E20" s="4"/>
      <x:c r="F20" s="4"/>
      <x:c r="G20" s="4"/>
      <x:c r="H20" s="4"/>
      <x:c r="I20" s="4"/>
      <x:c r="J20" s="4"/>
      <x:c r="K20" s="4"/>
      <x:c r="L20" s="4"/>
      <x:c r="M20" s="4"/>
      <x:c r="N20" s="4"/>
      <x:c r="O20" s="4"/>
      <x:c r="P20" s="4"/>
      <x:c r="Q20" s="4"/>
      <x:c r="R20" s="4"/>
      <x:c r="S20" s="4"/>
      <x:c r="T20" s="4"/>
      <x:c r="U20" s="4"/>
      <x:c r="V20" s="4"/>
    </x:row>
    <x:row r="21">
      <x:c r="A21" s="21" t="str">
        <x:v>قائمة اهتمام الإدارة</x:v>
      </x:c>
      <x:c r="B21" s="22" t="str">
        <x:v>قائمة اهتمام الإدارة</x:v>
      </x:c>
      <x:c r="C21" s="22" t="str">
        <x:v>قائمة اهتمام الإدارة</x:v>
      </x:c>
      <x:c r="D21" s="22" t="str">
        <x:v>قائمة اهتمام الإدارة</x:v>
      </x:c>
      <x:c r="E21" s="22" t="str">
        <x:v>قائمة اهتمام الإدارة</x:v>
      </x:c>
      <x:c r="F21" s="22" t="str">
        <x:v>قائمة اهتمام الإدارة</x:v>
      </x:c>
      <x:c r="G21" s="22" t="str">
        <x:v>قائمة اهتمام الإدارة</x:v>
      </x:c>
      <x:c r="H21" s="22" t="str">
        <x:v>قائمة اهتمام الإدارة</x:v>
      </x:c>
      <x:c r="I21" s="22" t="str">
        <x:v>قائمة اهتمام الإدارة</x:v>
      </x:c>
      <x:c r="J21" s="23" t="str">
        <x:v>قائمة اهتمام الإدارة</x:v>
      </x:c>
      <x:c r="K21" s="4"/>
      <x:c r="L21" s="4"/>
      <x:c r="M21" s="4"/>
      <x:c r="N21" s="4"/>
      <x:c r="O21" s="4"/>
      <x:c r="P21" s="4"/>
      <x:c r="Q21" s="4"/>
      <x:c r="R21" s="4"/>
      <x:c r="S21" s="4"/>
      <x:c r="T21" s="4"/>
      <x:c r="U21" s="4"/>
      <x:c r="V21" s="4"/>
    </x:row>
    <x:row r="22">
      <x:c r="A22" s="41" t="str">
        <x:v>النوع</x:v>
      </x:c>
      <x:c r="B22" s="42" t="str">
        <x:v>السجل</x:v>
      </x:c>
      <x:c r="C22" s="42" t="str">
        <x:v>الهدف</x:v>
      </x:c>
      <x:c r="D22" s="42" t="str">
        <x:v>المسؤول</x:v>
      </x:c>
      <x:c r="E22" s="42" t="str">
        <x:v>الاستحقاق</x:v>
      </x:c>
      <x:c r="F22" s="42" t="str">
        <x:v>الحالة</x:v>
      </x:c>
      <x:c r="G22" s="42" t="str">
        <x:v>الإجراء التالي</x:v>
      </x:c>
      <x:c r="H22" s="42" t="str">
        <x:v>الخطورة</x:v>
      </x:c>
      <x:c r="I22" s="42" t="str">
        <x:v>المصدر</x:v>
      </x:c>
      <x:c r="J22" s="43" t="str">
        <x:v>المراجعة</x:v>
      </x:c>
      <x:c r="K22" s="4"/>
      <x:c r="L22" s="4"/>
      <x:c r="M22" s="4"/>
      <x:c r="N22" s="4"/>
      <x:c r="O22" s="4"/>
      <x:c r="P22" s="4"/>
      <x:c r="Q22" s="4"/>
      <x:c r="R22" s="4"/>
      <x:c r="S22" s="4"/>
      <x:c r="T22" s="4"/>
      <x:c r="U22" s="4"/>
      <x:c r="V22" s="4"/>
    </x:row>
    <x:row r="23">
      <x:c r="A23" s="64" t="str">
        <x:v>مبادرة</x:v>
      </x:c>
      <x:c r="B23" s="64" t="str">
        <x:f>'المبادرات'!A15</x:f>
        <x:v>I-005</x:v>
      </x:c>
      <x:c r="C23" s="64" t="str">
        <x:f>'المبادرات'!B15</x:f>
        <x:v>G-003</x:v>
      </x:c>
      <x:c r="D23" s="64" t="str">
        <x:f>'المبادرات'!D15</x:f>
        <x:v>مايا حسن</x:v>
      </x:c>
      <x:c r="E23" s="119" t="n">
        <x:f>'المبادرات'!F15</x:f>
        <x:v>46418</x:v>
      </x:c>
      <x:c r="F23" s="64" t="str">
        <x:f>'المبادرات'!N15</x:f>
        <x:v>معرض للخطر</x:v>
      </x:c>
      <x:c r="G23" s="64" t="str">
        <x:f>'المبادرات'!M15</x:f>
        <x:v>حل اعتماد الماسح الضوئي</x:v>
      </x:c>
      <x:c r="H23" s="64" t="str">
        <x:v>متعطلة</x:v>
      </x:c>
      <x:c r="I23" s="64" t="str">
        <x:v>المبادرات</x:v>
      </x:c>
      <x:c r="J23" s="64" t="str">
        <x:v>أسبوعي</x:v>
      </x:c>
      <x:c r="K23" s="4"/>
      <x:c r="L23" s="4"/>
      <x:c r="M23" s="4"/>
      <x:c r="N23" s="4"/>
      <x:c r="O23" s="4"/>
      <x:c r="P23" s="4"/>
      <x:c r="Q23" s="4"/>
      <x:c r="R23" s="4"/>
      <x:c r="S23" s="4"/>
      <x:c r="T23" s="4"/>
      <x:c r="U23" s="4"/>
      <x:c r="V23" s="4"/>
    </x:row>
    <x:row r="24">
      <x:c r="A24" s="65" t="str">
        <x:v>خطر</x:v>
      </x:c>
      <x:c r="B24" s="65" t="str">
        <x:f>'المخاطر'!A13</x:f>
        <x:v>R-003</x:v>
      </x:c>
      <x:c r="C24" s="65" t="str">
        <x:f>'المخاطر'!B13</x:f>
        <x:v>G-003</x:v>
      </x:c>
      <x:c r="D24" s="65" t="str">
        <x:f>'المخاطر'!E13</x:f>
        <x:v>مايا حسن</x:v>
      </x:c>
      <x:c r="E24" s="120" t="n">
        <x:f>'المخاطر'!K13</x:f>
        <x:v>46320</x:v>
      </x:c>
      <x:c r="F24" s="65" t="str">
        <x:f>'المخاطر'!P13</x:f>
        <x:v>متأخر</x:v>
      </x:c>
      <x:c r="G24" s="65" t="str">
        <x:f>'المخاطر'!J13</x:f>
        <x:v>تأمين أجهزة مؤقتة وموعد تسليم</x:v>
      </x:c>
      <x:c r="H24" s="65" t="str">
        <x:v>20 إجمالي / 12 متبقي</x:v>
      </x:c>
      <x:c r="I24" s="65" t="str">
        <x:v>المخاطر</x:v>
      </x:c>
      <x:c r="J24" s="65" t="str">
        <x:v>مرتان أسبوعياً</x:v>
      </x:c>
      <x:c r="K24" s="4"/>
      <x:c r="L24" s="4"/>
      <x:c r="M24" s="4"/>
      <x:c r="N24" s="4"/>
      <x:c r="O24" s="4"/>
      <x:c r="P24" s="4"/>
      <x:c r="Q24" s="4"/>
      <x:c r="R24" s="4"/>
      <x:c r="S24" s="4"/>
      <x:c r="T24" s="4"/>
      <x:c r="U24" s="4"/>
      <x:c r="V24" s="4"/>
    </x:row>
    <x:row r="25">
      <x:c r="A25" s="65" t="str">
        <x:v>إجراء مراجعة</x:v>
      </x:c>
      <x:c r="B25" s="65" t="str">
        <x:f>'المراجعة الشهرية'!B13</x:f>
        <x:v>G-003</x:v>
      </x:c>
      <x:c r="C25" s="65" t="str">
        <x:f>'المراجعة الشهرية'!B13</x:f>
        <x:v>G-003</x:v>
      </x:c>
      <x:c r="D25" s="65" t="str">
        <x:f>'المراجعة الشهرية'!C13</x:f>
        <x:v>مايا حسن</x:v>
      </x:c>
      <x:c r="E25" s="120" t="n">
        <x:f>'المراجعة الشهرية'!I13</x:f>
        <x:v>46320</x:v>
      </x:c>
      <x:c r="F25" s="65" t="str">
        <x:f>'المراجعة الشهرية'!K13</x:f>
        <x:v>متأخر</x:v>
      </x:c>
      <x:c r="G25" s="65" t="str">
        <x:f>'المراجعة الشهرية'!H13</x:f>
        <x:v>تأمين الأجهزة المؤقتة</x:v>
      </x:c>
      <x:c r="H25" s="65" t="str">
        <x:v>متأخر</x:v>
      </x:c>
      <x:c r="I25" s="65" t="str">
        <x:v>المراجعة الشهرية</x:v>
      </x:c>
      <x:c r="J25" s="65" t="str">
        <x:v>فوري</x:v>
      </x:c>
      <x:c r="K25" s="4"/>
      <x:c r="L25" s="4"/>
      <x:c r="M25" s="4"/>
      <x:c r="N25" s="4"/>
      <x:c r="O25" s="4"/>
      <x:c r="P25" s="4"/>
      <x:c r="Q25" s="4"/>
      <x:c r="R25" s="4"/>
      <x:c r="S25" s="4"/>
      <x:c r="T25" s="4"/>
      <x:c r="U25" s="4"/>
      <x:c r="V25" s="4"/>
    </x:row>
    <x:row r="26">
      <x:c r="A26" s="65"/>
      <x:c r="B26" s="65"/>
      <x:c r="C26" s="65"/>
      <x:c r="D26" s="65"/>
      <x:c r="E26" s="120"/>
      <x:c r="F26" s="65"/>
      <x:c r="G26" s="65"/>
      <x:c r="H26" s="65"/>
      <x:c r="I26" s="65"/>
      <x:c r="J26" s="65"/>
      <x:c r="K26" s="4"/>
      <x:c r="L26" s="4"/>
      <x:c r="M26" s="4"/>
      <x:c r="N26" s="4"/>
      <x:c r="O26" s="4"/>
      <x:c r="P26" s="4"/>
      <x:c r="Q26" s="4"/>
      <x:c r="R26" s="4"/>
      <x:c r="S26" s="4"/>
      <x:c r="T26" s="4"/>
      <x:c r="U26" s="4"/>
      <x:c r="V26" s="4"/>
    </x:row>
    <x:row r="27">
      <x:c r="A27" s="65"/>
      <x:c r="B27" s="65"/>
      <x:c r="C27" s="65"/>
      <x:c r="D27" s="65"/>
      <x:c r="E27" s="120"/>
      <x:c r="F27" s="65"/>
      <x:c r="G27" s="65"/>
      <x:c r="H27" s="65"/>
      <x:c r="I27" s="65"/>
      <x:c r="J27" s="65"/>
      <x:c r="K27" s="4"/>
      <x:c r="L27" s="4"/>
      <x:c r="M27" s="4"/>
      <x:c r="N27" s="4"/>
      <x:c r="O27" s="4"/>
      <x:c r="P27" s="4"/>
      <x:c r="Q27" s="4"/>
      <x:c r="R27" s="4"/>
      <x:c r="S27" s="4"/>
      <x:c r="T27" s="4"/>
      <x:c r="U27" s="4"/>
      <x:c r="V27" s="4"/>
    </x:row>
    <x:row r="28">
      <x:c r="A28" s="65"/>
      <x:c r="B28" s="65"/>
      <x:c r="C28" s="65"/>
      <x:c r="D28" s="65"/>
      <x:c r="E28" s="120"/>
      <x:c r="F28" s="65"/>
      <x:c r="G28" s="65"/>
      <x:c r="H28" s="65"/>
      <x:c r="I28" s="65"/>
      <x:c r="J28" s="65"/>
      <x:c r="K28" s="4"/>
      <x:c r="L28" s="4"/>
      <x:c r="M28" s="4"/>
      <x:c r="N28" s="4"/>
      <x:c r="O28" s="4"/>
      <x:c r="P28" s="4"/>
      <x:c r="Q28" s="4"/>
      <x:c r="R28" s="4"/>
      <x:c r="S28" s="4"/>
      <x:c r="T28" s="4"/>
      <x:c r="U28" s="4"/>
      <x:c r="V28" s="4"/>
    </x:row>
    <x:row r="29">
      <x:c r="A29" s="65"/>
      <x:c r="B29" s="65"/>
      <x:c r="C29" s="65"/>
      <x:c r="D29" s="65"/>
      <x:c r="E29" s="120"/>
      <x:c r="F29" s="65"/>
      <x:c r="G29" s="65"/>
      <x:c r="H29" s="65"/>
      <x:c r="I29" s="65"/>
      <x:c r="J29" s="65"/>
      <x:c r="K29" s="4"/>
      <x:c r="L29" s="4"/>
      <x:c r="M29" s="4"/>
      <x:c r="N29" s="4"/>
      <x:c r="O29" s="4"/>
      <x:c r="P29" s="4"/>
      <x:c r="Q29" s="4"/>
      <x:c r="R29" s="4"/>
      <x:c r="S29" s="4"/>
      <x:c r="T29" s="4"/>
      <x:c r="U29" s="4"/>
      <x:c r="V29" s="4"/>
    </x:row>
    <x:row r="30">
      <x:c r="A30" s="66"/>
      <x:c r="B30" s="66"/>
      <x:c r="C30" s="66"/>
      <x:c r="D30" s="66"/>
      <x:c r="E30" s="121"/>
      <x:c r="F30" s="66"/>
      <x:c r="G30" s="66"/>
      <x:c r="H30" s="66"/>
      <x:c r="I30" s="66"/>
      <x:c r="J30" s="66"/>
      <x:c r="K30" s="4"/>
      <x:c r="L30" s="4"/>
      <x:c r="M30" s="4"/>
      <x:c r="N30" s="4"/>
      <x:c r="O30" s="4"/>
      <x:c r="P30" s="4"/>
      <x:c r="Q30" s="4"/>
      <x:c r="R30" s="4"/>
      <x:c r="S30" s="4"/>
      <x:c r="T30" s="4"/>
      <x:c r="U30" s="4"/>
      <x:c r="V30" s="4"/>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4"/>
      <x:c r="B32" s="4"/>
      <x:c r="C32" s="4"/>
      <x:c r="D32" s="4"/>
      <x:c r="E32" s="4"/>
      <x:c r="F32" s="4"/>
      <x:c r="G32" s="4"/>
      <x:c r="H32" s="4"/>
      <x:c r="I32" s="4"/>
      <x:c r="J32" s="4"/>
      <x:c r="K32" s="4"/>
      <x:c r="L32" s="4"/>
      <x:c r="M32" s="4"/>
      <x:c r="N32" s="4"/>
      <x:c r="O32" s="4"/>
      <x:c r="P32" s="4"/>
      <x:c r="Q32" s="4"/>
      <x:c r="R32" s="4"/>
      <x:c r="S32" s="4"/>
      <x:c r="T32" s="4"/>
      <x:c r="U32" s="4"/>
      <x:c r="V32" s="4"/>
    </x:row>
    <x:row r="33">
      <x:c r="A33" s="4"/>
      <x:c r="B33" s="4"/>
      <x:c r="C33" s="4"/>
      <x:c r="D33" s="4"/>
      <x:c r="E33" s="4"/>
      <x:c r="F33" s="4"/>
      <x:c r="G33" s="4"/>
      <x:c r="H33" s="4"/>
      <x:c r="I33" s="4"/>
      <x:c r="J33" s="4"/>
      <x:c r="K33" s="4"/>
      <x:c r="L33" s="4"/>
      <x:c r="M33" s="4"/>
      <x:c r="N33" s="4"/>
      <x:c r="O33" s="4"/>
      <x:c r="P33" s="4"/>
      <x:c r="Q33" s="4"/>
      <x:c r="R33" s="4"/>
      <x:c r="S33" s="4"/>
      <x:c r="T33" s="4"/>
      <x:c r="U33" s="4"/>
      <x:c r="V33" s="4"/>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4"/>
      <x:c r="B37" s="4"/>
      <x:c r="C37" s="4"/>
      <x:c r="D37" s="4"/>
      <x:c r="E37" s="4"/>
      <x:c r="F37" s="4"/>
      <x:c r="G37" s="4"/>
      <x:c r="H37" s="4"/>
      <x:c r="I37" s="4"/>
      <x:c r="J37" s="4"/>
      <x:c r="K37" s="4"/>
      <x:c r="L37" s="4"/>
      <x:c r="M37" s="4"/>
      <x:c r="N37" s="4"/>
      <x:c r="O37" s="4"/>
      <x:c r="P37" s="4"/>
      <x:c r="Q37" s="4"/>
      <x:c r="R37" s="4"/>
      <x:c r="S37" s="4"/>
      <x:c r="T37" s="4"/>
      <x:c r="U37" s="4"/>
      <x:c r="V37" s="4"/>
    </x:row>
    <x:row r="38">
      <x:c r="A38" s="4"/>
      <x:c r="B38" s="4"/>
      <x:c r="C38" s="4"/>
      <x:c r="D38" s="4"/>
      <x:c r="E38" s="4"/>
      <x:c r="F38" s="4"/>
      <x:c r="G38" s="4"/>
      <x:c r="H38" s="4"/>
      <x:c r="I38" s="4"/>
      <x:c r="J38" s="4"/>
      <x:c r="K38" s="4"/>
      <x:c r="L38" s="4"/>
      <x:c r="M38" s="4"/>
      <x:c r="N38" s="4"/>
      <x:c r="O38" s="4"/>
      <x:c r="P38" s="4"/>
      <x:c r="Q38" s="4"/>
      <x:c r="R38" s="4"/>
      <x:c r="S38" s="4"/>
      <x:c r="T38" s="4"/>
      <x:c r="U38" s="4"/>
      <x:c r="V38" s="4"/>
    </x:row>
    <x:row r="39">
      <x:c r="A39" s="4"/>
      <x:c r="B39" s="4"/>
      <x:c r="C39" s="4"/>
      <x:c r="D39" s="4"/>
      <x:c r="E39" s="4"/>
      <x:c r="F39" s="4"/>
      <x:c r="G39" s="4"/>
      <x:c r="H39" s="4"/>
      <x:c r="I39" s="4"/>
      <x:c r="J39" s="4"/>
      <x:c r="K39" s="4"/>
      <x:c r="L39" s="4"/>
      <x:c r="M39" s="4"/>
      <x:c r="N39" s="4"/>
      <x:c r="O39" s="4"/>
      <x:c r="P39" s="4"/>
      <x:c r="Q39" s="4"/>
      <x:c r="R39" s="4"/>
      <x:c r="S39" s="4"/>
      <x:c r="T39" s="4"/>
      <x:c r="U39" s="4"/>
      <x:c r="V39" s="4"/>
    </x:row>
    <x:row r="40">
      <x:c r="A40" s="4"/>
      <x:c r="B40" s="4"/>
      <x:c r="C40" s="4"/>
      <x:c r="D40" s="4"/>
      <x:c r="E40" s="4"/>
      <x:c r="F40" s="4"/>
      <x:c r="G40" s="4"/>
      <x:c r="H40" s="4"/>
      <x:c r="I40" s="4"/>
      <x:c r="J40" s="4"/>
      <x:c r="K40" s="4"/>
      <x:c r="L40" s="4"/>
      <x:c r="M40" s="4"/>
      <x:c r="N40" s="4"/>
      <x:c r="O40" s="4"/>
      <x:c r="P40" s="4"/>
      <x:c r="Q40" s="4"/>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10:D10"/>
    <x:mergeCell ref="A11:D13"/>
    <x:mergeCell ref="F10:I10"/>
    <x:mergeCell ref="F11:I13"/>
    <x:mergeCell ref="K10:N10"/>
    <x:mergeCell ref="K11:N13"/>
    <x:mergeCell ref="P10:S10"/>
    <x:mergeCell ref="P11:S13"/>
    <x:mergeCell ref="A15:D15"/>
    <x:mergeCell ref="A16:D18"/>
    <x:mergeCell ref="F15:I15"/>
    <x:mergeCell ref="F16:I18"/>
    <x:mergeCell ref="K15:N15"/>
    <x:mergeCell ref="K16:N18"/>
    <x:mergeCell ref="P15:S15"/>
    <x:mergeCell ref="P16:S18"/>
    <x:mergeCell ref="A21:J21"/>
  </x:mergeCells>
  <x:pageMargins left="0.7" right="0.7" top="0.75" bottom="0.75" header="0.3" footer="0.3"/>
  <x:drawing xmlns:r="http://schemas.openxmlformats.org/officeDocument/2006/relationships" r:id="Re97f0d77009a4329"/>
</x:worksheet>
</file>

<file path=xl/worksheets/sheet3.xml><?xml version="1.0" encoding="utf-8"?>
<x:worksheet xmlns:x="http://schemas.openxmlformats.org/spreadsheetml/2006/main">
  <x:sheetViews>
    <x:sheetView showGridLines="0" workbookViewId="0" rightToLeft="1"/>
  </x:sheetViews>
  <x:sheetFormatPr defaultRowHeight="15"/>
  <x:cols>
    <x:col min="1" max="1" width="34" hidden="0" customWidth="1"/>
    <x:col min="2" max="2" width="15" hidden="0" customWidth="1"/>
    <x:col min="3" max="3" width="15" hidden="0" customWidth="1"/>
    <x:col min="4" max="4" width="19" hidden="0" customWidth="1"/>
    <x:col min="5" max="5" width="17" hidden="0" customWidth="1"/>
    <x:col min="6" max="6" width="19" hidden="0" customWidth="1"/>
    <x:col min="7" max="7" width="18" hidden="0" customWidth="1"/>
    <x:col min="8" max="8" width="19" hidden="0" customWidth="1"/>
    <x:col min="9" max="9" width="3"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الرئيسية</x:v>
      </x:c>
      <x:c r="B2" s="14" t="str">
        <x:v>الرئيسية</x:v>
      </x:c>
      <x:c r="C2" s="13" t="str">
        <x:v>لوحة التحكم</x:v>
      </x:c>
      <x:c r="D2" s="14" t="str">
        <x:v>لوحة التحكم</x:v>
      </x:c>
      <x:c r="E2" s="8" t="str">
        <x:v>خريطة الاستراتيجية</x:v>
      </x:c>
      <x:c r="F2" s="9"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المواءمة الاستراتيجية</x:v>
      </x:c>
      <x:c r="B4" s="15" t="str">
        <x:v>المواءمة الاستراتيجية</x:v>
      </x:c>
      <x:c r="C4" s="15" t="str">
        <x:v>المواءمة الاستراتيجية</x:v>
      </x:c>
      <x:c r="D4" s="15" t="str">
        <x:v>المواءمة الاستراتيجية</x:v>
      </x:c>
      <x:c r="E4" s="15" t="str">
        <x:v>المواءمة الاستراتيجية</x:v>
      </x:c>
      <x:c r="F4" s="15" t="str">
        <x:v>المواءمة الاستراتيجية</x:v>
      </x:c>
      <x:c r="G4" s="15" t="str">
        <x:v>المواءمة الاستراتيجية</x:v>
      </x:c>
      <x:c r="H4" s="15" t="str">
        <x:v>المواءمة الاستراتيجية</x:v>
      </x:c>
      <x:c r="I4" s="15" t="str">
        <x:v>المواءمة الاستراتيجية</x:v>
      </x:c>
      <x:c r="J4" s="15" t="str">
        <x:v>المواءمة الاستراتيجية</x:v>
      </x:c>
      <x:c r="K4" s="15" t="str">
        <x:v>المواءمة الاستراتيجية</x:v>
      </x:c>
      <x:c r="L4" s="15" t="str">
        <x:v>المواءمة الاستراتيجية</x:v>
      </x:c>
      <x:c r="M4" s="15" t="str">
        <x:v>المواءمة الاستراتيجية</x:v>
      </x:c>
      <x:c r="N4" s="15" t="str">
        <x:v>المواءمة الاستراتيجية</x:v>
      </x:c>
      <x:c r="O4" s="15" t="str">
        <x:v>المواءمة الاستراتيجية</x:v>
      </x:c>
      <x:c r="P4" s="15" t="str">
        <x:v>المواءمة الاستراتيجية</x:v>
      </x:c>
      <x:c r="Q4" s="15" t="str">
        <x:v>المواءمة الاستراتيجية</x:v>
      </x:c>
      <x:c r="R4" s="15" t="str">
        <x:v>المواءمة الاستراتيجية</x:v>
      </x:c>
      <x:c r="S4" s="15" t="str">
        <x:v>المواءمة الاستراتيجية</x:v>
      </x:c>
      <x:c r="T4" s="15" t="str">
        <x:v>المواءمة الاستراتيجية</x:v>
      </x:c>
      <x:c r="U4" s="15" t="str">
        <x:v>المواءمة الاستراتيجية</x:v>
      </x:c>
      <x:c r="V4" s="15" t="str">
        <x:v>المواءمة الاستراتيجية</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خريطة الاستراتيجية</x:v>
      </x:c>
      <x:c r="B6" s="17" t="str">
        <x:v>خريطة الاستراتيجية</x:v>
      </x:c>
      <x:c r="C6" s="17" t="str">
        <x:v>خريطة الاستراتيجية</x:v>
      </x:c>
      <x:c r="D6" s="17" t="str">
        <x:v>خريطة الاستراتيجية</x:v>
      </x:c>
      <x:c r="E6" s="17" t="str">
        <x:v>خريطة الاستراتيجية</x:v>
      </x:c>
      <x:c r="F6" s="17" t="str">
        <x:v>خريطة الاستراتيجية</x:v>
      </x:c>
      <x:c r="G6" s="17" t="str">
        <x:v>خريطة الاستراتيجية</x:v>
      </x:c>
      <x:c r="H6" s="17" t="str">
        <x:v>خريطة الاستراتيجية</x:v>
      </x:c>
      <x:c r="I6" s="17" t="str">
        <x:v>خريطة الاستراتيجية</x:v>
      </x:c>
      <x:c r="J6" s="17" t="str">
        <x:v>خريطة الاستراتيجية</x:v>
      </x:c>
      <x:c r="K6" s="17" t="str">
        <x:v>خريطة الاستراتيجية</x:v>
      </x:c>
      <x:c r="L6" s="17" t="str">
        <x:v>خريطة الاستراتيجية</x:v>
      </x:c>
      <x:c r="M6" s="17" t="str">
        <x:v>خريطة الاستراتيجية</x:v>
      </x:c>
      <x:c r="N6" s="17" t="str">
        <x:v>خريطة الاستراتيجية</x:v>
      </x:c>
      <x:c r="O6" s="17" t="str">
        <x:v>خريطة الاستراتيجية</x:v>
      </x:c>
      <x:c r="P6" s="17" t="str">
        <x:v>خريطة الاستراتيجية</x:v>
      </x:c>
      <x:c r="Q6" s="17" t="str">
        <x:v>خريطة الاستراتيجية</x:v>
      </x:c>
      <x:c r="R6" s="17" t="str">
        <x:v>خريطة الاستراتيجية</x:v>
      </x:c>
      <x:c r="S6" s="17" t="str">
        <x:v>خريطة الاستراتيجية</x:v>
      </x:c>
      <x:c r="T6" s="17" t="str">
        <x:v>خريطة الاستراتيجية</x:v>
      </x:c>
      <x:c r="U6" s="17" t="str">
        <x:v>خريطة الاستراتيجية</x:v>
      </x:c>
      <x:c r="V6" s="17" t="str">
        <x:v>خريطة الاستراتيجية</x:v>
      </x:c>
    </x:row>
    <x:row r="7" ht="22" customHeight="1">
      <x:c r="A7" s="18" t="str">
        <x:v>اربط الأولويات الاستراتيجية بالأهداف والتنفيذ والاستثمار والنتائج القابلة للقياس.</x:v>
      </x:c>
      <x:c r="B7" s="18" t="str">
        <x:v>اربط الأولويات الاستراتيجية بالأهداف والتنفيذ والاستثمار والنتائج القابلة للقياس.</x:v>
      </x:c>
      <x:c r="C7" s="18" t="str">
        <x:v>اربط الأولويات الاستراتيجية بالأهداف والتنفيذ والاستثمار والنتائج القابلة للقياس.</x:v>
      </x:c>
      <x:c r="D7" s="18" t="str">
        <x:v>اربط الأولويات الاستراتيجية بالأهداف والتنفيذ والاستثمار والنتائج القابلة للقياس.</x:v>
      </x:c>
      <x:c r="E7" s="18" t="str">
        <x:v>اربط الأولويات الاستراتيجية بالأهداف والتنفيذ والاستثمار والنتائج القابلة للقياس.</x:v>
      </x:c>
      <x:c r="F7" s="18" t="str">
        <x:v>اربط الأولويات الاستراتيجية بالأهداف والتنفيذ والاستثمار والنتائج القابلة للقياس.</x:v>
      </x:c>
      <x:c r="G7" s="18" t="str">
        <x:v>اربط الأولويات الاستراتيجية بالأهداف والتنفيذ والاستثمار والنتائج القابلة للقياس.</x:v>
      </x:c>
      <x:c r="H7" s="18" t="str">
        <x:v>اربط الأولويات الاستراتيجية بالأهداف والتنفيذ والاستثمار والنتائج القابلة للقياس.</x:v>
      </x:c>
      <x:c r="I7" s="18" t="str">
        <x:v>اربط الأولويات الاستراتيجية بالأهداف والتنفيذ والاستثمار والنتائج القابلة للقياس.</x:v>
      </x:c>
      <x:c r="J7" s="18" t="str">
        <x:v>اربط الأولويات الاستراتيجية بالأهداف والتنفيذ والاستثمار والنتائج القابلة للقياس.</x:v>
      </x:c>
      <x:c r="K7" s="18" t="str">
        <x:v>اربط الأولويات الاستراتيجية بالأهداف والتنفيذ والاستثمار والنتائج القابلة للقياس.</x:v>
      </x:c>
      <x:c r="L7" s="18" t="str">
        <x:v>اربط الأولويات الاستراتيجية بالأهداف والتنفيذ والاستثمار والنتائج القابلة للقياس.</x:v>
      </x:c>
      <x:c r="M7" s="18" t="str">
        <x:v>اربط الأولويات الاستراتيجية بالأهداف والتنفيذ والاستثمار والنتائج القابلة للقياس.</x:v>
      </x:c>
      <x:c r="N7" s="18" t="str">
        <x:v>اربط الأولويات الاستراتيجية بالأهداف والتنفيذ والاستثمار والنتائج القابلة للقياس.</x:v>
      </x:c>
      <x:c r="O7" s="18" t="str">
        <x:v>اربط الأولويات الاستراتيجية بالأهداف والتنفيذ والاستثمار والنتائج القابلة للقياس.</x:v>
      </x:c>
      <x:c r="P7" s="18" t="str">
        <x:v>اربط الأولويات الاستراتيجية بالأهداف والتنفيذ والاستثمار والنتائج القابلة للقياس.</x:v>
      </x:c>
      <x:c r="Q7" s="18" t="str">
        <x:v>اربط الأولويات الاستراتيجية بالأهداف والتنفيذ والاستثمار والنتائج القابلة للقياس.</x:v>
      </x:c>
      <x:c r="R7" s="18" t="str">
        <x:v>اربط الأولويات الاستراتيجية بالأهداف والتنفيذ والاستثمار والنتائج القابلة للقياس.</x:v>
      </x:c>
      <x:c r="S7" s="18" t="str">
        <x:v>اربط الأولويات الاستراتيجية بالأهداف والتنفيذ والاستثمار والنتائج القابلة للقياس.</x:v>
      </x:c>
      <x:c r="T7" s="18" t="str">
        <x:v>اربط الأولويات الاستراتيجية بالأهداف والتنفيذ والاستثمار والنتائج القابلة للقياس.</x:v>
      </x:c>
      <x:c r="U7" s="18" t="str">
        <x:v>اربط الأولويات الاستراتيجية بالأهداف والتنفيذ والاستثمار والنتائج القابلة للقياس.</x:v>
      </x:c>
      <x:c r="V7" s="18" t="str">
        <x:v>اربط الأولويات الاستراتيجية بالأهداف والتنفيذ والاستثمار والنتائج القابلة للقياس.</x:v>
      </x:c>
    </x:row>
    <x:row r="8">
      <x:c r="A8" s="4"/>
      <x:c r="B8" s="4"/>
      <x:c r="C8" s="4"/>
      <x:c r="D8" s="4"/>
      <x:c r="E8" s="4"/>
      <x:c r="F8" s="4"/>
      <x:c r="G8" s="4"/>
      <x:c r="H8" s="4"/>
      <x:c r="I8" s="4"/>
      <x:c r="J8" s="4"/>
      <x:c r="K8" s="4"/>
      <x:c r="L8" s="4"/>
      <x:c r="M8" s="4"/>
      <x:c r="N8" s="4"/>
      <x:c r="O8" s="4"/>
      <x:c r="P8" s="4"/>
      <x:c r="Q8" s="4"/>
      <x:c r="R8" s="4"/>
      <x:c r="S8" s="4"/>
      <x:c r="T8" s="4"/>
      <x:c r="U8" s="4"/>
      <x:c r="V8" s="4"/>
    </x:row>
    <x:row r="9">
      <x:c r="A9" s="21" t="str">
        <x:v>محفظة الأولويات</x:v>
      </x:c>
      <x:c r="B9" s="22" t="str">
        <x:v>محفظة الأولويات</x:v>
      </x:c>
      <x:c r="C9" s="22" t="str">
        <x:v>محفظة الأولويات</x:v>
      </x:c>
      <x:c r="D9" s="22" t="str">
        <x:v>محفظة الأولويات</x:v>
      </x:c>
      <x:c r="E9" s="22" t="str">
        <x:v>محفظة الأولويات</x:v>
      </x:c>
      <x:c r="F9" s="22" t="str">
        <x:v>محفظة الأولويات</x:v>
      </x:c>
      <x:c r="G9" s="22" t="str">
        <x:v>محفظة الأولويات</x:v>
      </x:c>
      <x:c r="H9" s="22" t="str">
        <x:v>محفظة الأولويات</x:v>
      </x:c>
      <x:c r="I9" s="22" t="str">
        <x:v>محفظة الأولويات</x:v>
      </x:c>
      <x:c r="J9" s="22" t="str">
        <x:v>محفظة الأولويات</x:v>
      </x:c>
      <x:c r="K9" s="22" t="str">
        <x:v>محفظة الأولويات</x:v>
      </x:c>
      <x:c r="L9" s="22" t="str">
        <x:v>محفظة الأولويات</x:v>
      </x:c>
      <x:c r="M9" s="22" t="str">
        <x:v>محفظة الأولويات</x:v>
      </x:c>
      <x:c r="N9" s="22" t="str">
        <x:v>محفظة الأولويات</x:v>
      </x:c>
      <x:c r="O9" s="22" t="str">
        <x:v>محفظة الأولويات</x:v>
      </x:c>
      <x:c r="P9" s="22" t="str">
        <x:v>محفظة الأولويات</x:v>
      </x:c>
      <x:c r="Q9" s="22" t="str">
        <x:v>محفظة الأولويات</x:v>
      </x:c>
      <x:c r="R9" s="22" t="str">
        <x:v>محفظة الأولويات</x:v>
      </x:c>
      <x:c r="S9" s="22" t="str">
        <x:v>محفظة الأولويات</x:v>
      </x:c>
      <x:c r="T9" s="22" t="str">
        <x:v>محفظة الأولويات</x:v>
      </x:c>
      <x:c r="U9" s="22" t="str">
        <x:v>محفظة الأولويات</x:v>
      </x:c>
      <x:c r="V9" s="23" t="str">
        <x:v>محفظة الأولويات</x:v>
      </x:c>
    </x:row>
    <x:row r="10">
      <x:c r="A10" s="41" t="str">
        <x:v>الأولوية الاستراتيجية</x:v>
      </x:c>
      <x:c r="B10" s="42" t="str">
        <x:v>الأهداف النشطة</x:v>
      </x:c>
      <x:c r="C10" s="42" t="str">
        <x:v>وزن الأهداف</x:v>
      </x:c>
      <x:c r="D10" s="42" t="str">
        <x:v>التحقيق الموزون</x:v>
      </x:c>
      <x:c r="E10" s="42" t="str">
        <x:v>المبادرات المفتوحة</x:v>
      </x:c>
      <x:c r="F10" s="42" t="str">
        <x:v>الاستثمار المخطط</x:v>
      </x:c>
      <x:c r="G10" s="42" t="str">
        <x:v>الاستثمار الفعلي</x:v>
      </x:c>
      <x:c r="H10" s="43" t="str">
        <x:v>المخاطر المتبقية العالية</x:v>
      </x:c>
      <x:c r="I10" s="4"/>
      <x:c r="J10" s="4"/>
      <x:c r="K10" s="4"/>
      <x:c r="L10" s="4"/>
      <x:c r="M10" s="4"/>
      <x:c r="N10" s="4"/>
      <x:c r="O10" s="4"/>
      <x:c r="P10" s="4"/>
      <x:c r="Q10" s="4"/>
      <x:c r="R10" s="4"/>
      <x:c r="S10" s="4"/>
      <x:c r="T10" s="4"/>
      <x:c r="U10" s="4"/>
      <x:c r="V10" s="4"/>
    </x:row>
    <x:row r="11">
      <x:c r="A11" s="64" t="str">
        <x:v>ثقة العملاء</x:v>
      </x:c>
      <x:c r="B11" s="64" t="n">
        <x:f>COUNTIFS('الأهداف'!$B$11:$B$100,A11,'الأهداف'!$N$11:$N$100,"&lt;&gt;مكتمل",'الأهداف'!$N$11:$N$100,"&lt;&gt;ملغى")</x:f>
        <x:v>1</x:v>
      </x:c>
      <x:c r="C11" s="72" t="n">
        <x:f>SUMIFS('الأهداف'!$F$11:$F$100,'الأهداف'!$B$11:$B$100,A11)</x:f>
        <x:v>0.25</x:v>
      </x:c>
      <x:c r="D11" s="72" t="n">
        <x:f>IF(C11=0,"",SUMPRODUCT(--('الأهداف'!$B$11:$B$100=A11),'الأهداف'!$F$11:$F$100,'الأهداف'!$O$11:$O$100)/C11)</x:f>
        <x:v>0.9473684210526316</x:v>
      </x:c>
      <x:c r="E11" s="64" t="n">
        <x:f>COUNTIFS('المبادرات'!$B$11:$B$120,"G-001",'المبادرات'!$K$11:$K$120,"&lt;&gt;مكتملة",'المبادرات'!$K$11:$K$120,"&lt;&gt;ملغاة")+COUNTIFS('المبادرات'!$B$11:$B$120,"G-006",'المبادرات'!$K$11:$K$120,"&lt;&gt;مكتملة",'المبادرات'!$K$11:$K$120,"&lt;&gt;ملغاة")</x:f>
        <x:v>2</x:v>
      </x:c>
      <x:c r="F11" s="98" t="n">
        <x:f>SUMIFS('الميزانية والقدرة'!$F$11:$F$120,'الميزانية والقدرة'!$B$11:$B$120,A11)</x:f>
        <x:v>62000</x:v>
      </x:c>
      <x:c r="G11" s="98" t="n">
        <x:f>SUMIFS('الميزانية والقدرة'!$H$11:$H$120,'الميزانية والقدرة'!$B$11:$B$120,A11)</x:f>
        <x:v>23000</x:v>
      </x:c>
      <x:c r="H11" s="64" t="n">
        <x:f>COUNTIFS('المخاطر'!$B$11:$B$100,"G-001",'المخاطر'!$O$11:$O$100,"&gt;=15",'المخاطر'!$L$11:$L$100,"&lt;&gt;مغلق")+COUNTIFS('المخاطر'!$B$11:$B$100,"G-006",'المخاطر'!$O$11:$O$100,"&gt;=15",'المخاطر'!$L$11:$L$100,"&lt;&gt;مغلق")</x:f>
        <x:v>0</x:v>
      </x:c>
      <x:c r="I11" s="4"/>
      <x:c r="J11" s="4"/>
      <x:c r="K11" s="4"/>
      <x:c r="L11" s="4"/>
      <x:c r="M11" s="4"/>
      <x:c r="N11" s="4"/>
      <x:c r="O11" s="4"/>
      <x:c r="P11" s="4"/>
      <x:c r="Q11" s="4"/>
      <x:c r="R11" s="4"/>
      <x:c r="S11" s="4"/>
      <x:c r="T11" s="4"/>
      <x:c r="U11" s="4"/>
      <x:c r="V11" s="4"/>
    </x:row>
    <x:row r="12">
      <x:c r="A12" s="65" t="str">
        <x:v>النمو المربح</x:v>
      </x:c>
      <x:c r="B12" s="65" t="n">
        <x:f>COUNTIFS('الأهداف'!$B$11:$B$100,A12,'الأهداف'!$N$11:$N$100,"&lt;&gt;مكتمل",'الأهداف'!$N$11:$N$100,"&lt;&gt;ملغى")</x:f>
        <x:v>1</x:v>
      </x:c>
      <x:c r="C12" s="73" t="n">
        <x:f>SUMIFS('الأهداف'!$F$11:$F$100,'الأهداف'!$B$11:$B$100,A12)</x:f>
        <x:v>0.3</x:v>
      </x:c>
      <x:c r="D12" s="73" t="n">
        <x:f>IF(C12=0,"",SUMPRODUCT(--('الأهداف'!$B$11:$B$100=A12),'الأهداف'!$F$11:$F$100,'الأهداف'!$O$11:$O$100)/C12)</x:f>
        <x:v>0.8892857142857141</x:v>
      </x:c>
      <x:c r="E12" s="65" t="n">
        <x:f>COUNTIFS('المبادرات'!$B$11:$B$120,"G-002",'المبادرات'!$K$11:$K$120,"&lt;&gt;مكتملة",'المبادرات'!$K$11:$K$120,"&lt;&gt;ملغاة")</x:f>
        <x:v>2</x:v>
      </x:c>
      <x:c r="F12" s="99" t="n">
        <x:f>SUMIFS('الميزانية والقدرة'!$F$11:$F$120,'الميزانية والقدرة'!$B$11:$B$120,A12)</x:f>
        <x:v>20000</x:v>
      </x:c>
      <x:c r="G12" s="99" t="n">
        <x:f>SUMIFS('الميزانية والقدرة'!$H$11:$H$120,'الميزانية والقدرة'!$B$11:$B$120,A12)</x:f>
        <x:v>11700</x:v>
      </x:c>
      <x:c r="H12" s="65" t="n">
        <x:f>COUNTIFS('المخاطر'!$B$11:$B$100,"G-002",'المخاطر'!$O$11:$O$100,"&gt;=15",'المخاطر'!$L$11:$L$100,"&lt;&gt;مغلق")</x:f>
        <x:v>0</x:v>
      </x:c>
      <x:c r="I12" s="4"/>
      <x:c r="J12" s="4"/>
      <x:c r="K12" s="4"/>
      <x:c r="L12" s="4"/>
      <x:c r="M12" s="4"/>
      <x:c r="N12" s="4"/>
      <x:c r="O12" s="4"/>
      <x:c r="P12" s="4"/>
      <x:c r="Q12" s="4"/>
      <x:c r="R12" s="4"/>
      <x:c r="S12" s="4"/>
      <x:c r="T12" s="4"/>
      <x:c r="U12" s="4"/>
      <x:c r="V12" s="4"/>
    </x:row>
    <x:row r="13">
      <x:c r="A13" s="65" t="str">
        <x:v>التميز التشغيلي</x:v>
      </x:c>
      <x:c r="B13" s="65" t="n">
        <x:f>COUNTIFS('الأهداف'!$B$11:$B$100,A13,'الأهداف'!$N$11:$N$100,"&lt;&gt;مكتمل",'الأهداف'!$N$11:$N$100,"&lt;&gt;ملغى")</x:f>
        <x:v>2</x:v>
      </x:c>
      <x:c r="C13" s="73" t="n">
        <x:f>SUMIFS('الأهداف'!$F$11:$F$100,'الأهداف'!$B$11:$B$100,A13)</x:f>
        <x:v>0.30000000000000004</x:v>
      </x:c>
      <x:c r="D13" s="73" t="n">
        <x:f>IF(C13=0,"",SUMPRODUCT(--('الأهداف'!$B$11:$B$100=A13),'الأهداف'!$F$11:$F$100,'الأهداف'!$O$11:$O$100)/C13)</x:f>
        <x:v>0.8393511250654108</x:v>
      </x:c>
      <x:c r="E13" s="65" t="n">
        <x:f>COUNTIFS('المبادرات'!$B$11:$B$120,"G-003",'المبادرات'!$K$11:$K$120,"&lt;&gt;مكتملة",'المبادرات'!$K$11:$K$120,"&lt;&gt;ملغاة")+COUNTIFS('المبادرات'!$B$11:$B$120,"G-004",'المبادرات'!$K$11:$K$120,"&lt;&gt;مكتملة",'المبادرات'!$K$11:$K$120,"&lt;&gt;ملغاة")</x:f>
        <x:v>2</x:v>
      </x:c>
      <x:c r="F13" s="99" t="n">
        <x:f>SUMIFS('الميزانية والقدرة'!$F$11:$F$120,'الميزانية والقدرة'!$B$11:$B$120,A13)</x:f>
        <x:v>33000</x:v>
      </x:c>
      <x:c r="G13" s="99" t="n">
        <x:f>SUMIFS('الميزانية والقدرة'!$H$11:$H$120,'الميزانية والقدرة'!$B$11:$B$120,A13)</x:f>
        <x:v>18800</x:v>
      </x:c>
      <x:c r="H13" s="65" t="n">
        <x:f>COUNTIFS('المخاطر'!$B$11:$B$100,"G-003",'المخاطر'!$O$11:$O$100,"&gt;=15",'المخاطر'!$L$11:$L$100,"&lt;&gt;مغلق")+COUNTIFS('المخاطر'!$B$11:$B$100,"G-004",'المخاطر'!$O$11:$O$100,"&gt;=15",'المخاطر'!$L$11:$L$100,"&lt;&gt;مغلق")</x:f>
        <x:v>0</x:v>
      </x:c>
      <x:c r="I13" s="4"/>
      <x:c r="J13" s="4"/>
      <x:c r="K13" s="4"/>
      <x:c r="L13" s="4"/>
      <x:c r="M13" s="4"/>
      <x:c r="N13" s="4"/>
      <x:c r="O13" s="4"/>
      <x:c r="P13" s="4"/>
      <x:c r="Q13" s="4"/>
      <x:c r="R13" s="4"/>
      <x:c r="S13" s="4"/>
      <x:c r="T13" s="4"/>
      <x:c r="U13" s="4"/>
      <x:c r="V13" s="4"/>
    </x:row>
    <x:row r="14">
      <x:c r="A14" s="66" t="str">
        <x:v>قدرة الفريق</x:v>
      </x:c>
      <x:c r="B14" s="66" t="n">
        <x:f>COUNTIFS('الأهداف'!$B$11:$B$100,A14,'الأهداف'!$N$11:$N$100,"&lt;&gt;مكتمل",'الأهداف'!$N$11:$N$100,"&lt;&gt;ملغى")</x:f>
        <x:v>1</x:v>
      </x:c>
      <x:c r="C14" s="74" t="n">
        <x:f>SUMIFS('الأهداف'!$F$11:$F$100,'الأهداف'!$B$11:$B$100,A14)</x:f>
        <x:v>0.15</x:v>
      </x:c>
      <x:c r="D14" s="74" t="n">
        <x:f>IF(C14=0,"",SUMPRODUCT(--('الأهداف'!$B$11:$B$100=A14),'الأهداف'!$F$11:$F$100,'الأهداف'!$O$11:$O$100)/C14)</x:f>
        <x:v>0.6444444444444444</x:v>
      </x:c>
      <x:c r="E14" s="66" t="n">
        <x:f>COUNTIFS('المبادرات'!$B$11:$B$120,"G-005",'المبادرات'!$K$11:$K$120,"&lt;&gt;مكتملة",'المبادرات'!$K$11:$K$120,"&lt;&gt;ملغاة")</x:f>
        <x:v>1</x:v>
      </x:c>
      <x:c r="F14" s="100" t="n">
        <x:f>SUMIFS('الميزانية والقدرة'!$F$11:$F$120,'الميزانية والقدرة'!$B$11:$B$120,A14)</x:f>
        <x:v>21000</x:v>
      </x:c>
      <x:c r="G14" s="100" t="n">
        <x:f>SUMIFS('الميزانية والقدرة'!$H$11:$H$120,'الميزانية والقدرة'!$B$11:$B$120,A14)</x:f>
        <x:v>2200</x:v>
      </x:c>
      <x:c r="H14" s="66" t="n">
        <x:f>COUNTIFS('المخاطر'!$B$11:$B$100,"G-005",'المخاطر'!$O$11:$O$100,"&gt;=15",'المخاطر'!$L$11:$L$100,"&lt;&gt;مغلق")</x:f>
        <x:v>0</x:v>
      </x:c>
      <x:c r="I14" s="4"/>
      <x:c r="J14" s="4"/>
      <x:c r="K14" s="4"/>
      <x:c r="L14" s="4"/>
      <x:c r="M14" s="4"/>
      <x:c r="N14" s="4"/>
      <x:c r="O14" s="4"/>
      <x:c r="P14" s="4"/>
      <x:c r="Q14" s="4"/>
      <x:c r="R14" s="4"/>
      <x:c r="S14" s="4"/>
      <x:c r="T14" s="4"/>
      <x:c r="U14" s="4"/>
      <x:c r="V14" s="4"/>
    </x:row>
    <x:row r="15">
      <x:c r="A15" s="4"/>
      <x:c r="B15" s="4"/>
      <x:c r="C15" s="4"/>
      <x:c r="D15" s="4"/>
      <x:c r="E15" s="4"/>
      <x:c r="F15" s="4"/>
      <x:c r="G15" s="4"/>
      <x:c r="H15" s="4"/>
      <x:c r="I15" s="4"/>
      <x:c r="J15" s="4"/>
      <x:c r="K15" s="4"/>
      <x:c r="L15" s="4"/>
      <x:c r="M15" s="4"/>
      <x:c r="N15" s="4"/>
      <x:c r="O15" s="4"/>
      <x:c r="P15" s="4"/>
      <x:c r="Q15" s="4"/>
      <x:c r="R15" s="4"/>
      <x:c r="S15" s="4"/>
      <x:c r="T15" s="4"/>
      <x:c r="U15" s="4"/>
      <x:c r="V15" s="4"/>
    </x:row>
    <x:row r="16">
      <x:c r="A16" s="4"/>
      <x:c r="B16" s="4"/>
      <x:c r="C16" s="4"/>
      <x:c r="D16" s="4"/>
      <x:c r="E16" s="4"/>
      <x:c r="F16" s="4"/>
      <x:c r="G16" s="4"/>
      <x:c r="H16" s="4"/>
      <x:c r="I16" s="4"/>
      <x:c r="J16" s="4"/>
      <x:c r="K16" s="4"/>
      <x:c r="L16" s="4"/>
      <x:c r="M16" s="4"/>
      <x:c r="N16" s="4"/>
      <x:c r="O16" s="4"/>
      <x:c r="P16" s="4"/>
      <x:c r="Q16" s="4"/>
      <x:c r="R16" s="4"/>
      <x:c r="S16" s="4"/>
      <x:c r="T16" s="4"/>
      <x:c r="U16" s="4"/>
      <x:c r="V16" s="4"/>
    </x:row>
    <x:row r="17">
      <x:c r="A17" s="4"/>
      <x:c r="B17" s="4"/>
      <x:c r="C17" s="4"/>
      <x:c r="D17" s="4"/>
      <x:c r="E17" s="4"/>
      <x:c r="F17" s="4"/>
      <x:c r="G17" s="4"/>
      <x:c r="H17" s="4"/>
      <x:c r="I17" s="4"/>
      <x:c r="J17" s="4"/>
      <x:c r="K17" s="4"/>
      <x:c r="L17" s="4"/>
      <x:c r="M17" s="4"/>
      <x:c r="N17" s="4"/>
      <x:c r="O17" s="4"/>
      <x:c r="P17" s="4"/>
      <x:c r="Q17" s="4"/>
      <x:c r="R17" s="4"/>
      <x:c r="S17" s="4"/>
      <x:c r="T17" s="4"/>
      <x:c r="U17" s="4"/>
      <x:c r="V17" s="4"/>
    </x:row>
    <x:row r="18">
      <x:c r="A18" s="21" t="str">
        <x:v>أسئلة المواءمة</x:v>
      </x:c>
      <x:c r="B18" s="22" t="str">
        <x:v>أسئلة المواءمة</x:v>
      </x:c>
      <x:c r="C18" s="22" t="str">
        <x:v>أسئلة المواءمة</x:v>
      </x:c>
      <x:c r="D18" s="22" t="str">
        <x:v>أسئلة المواءمة</x:v>
      </x:c>
      <x:c r="E18" s="22" t="str">
        <x:v>أسئلة المواءمة</x:v>
      </x:c>
      <x:c r="F18" s="22" t="str">
        <x:v>أسئلة المواءمة</x:v>
      </x:c>
      <x:c r="G18" s="22" t="str">
        <x:v>أسئلة المواءمة</x:v>
      </x:c>
      <x:c r="H18" s="22" t="str">
        <x:v>أسئلة المواءمة</x:v>
      </x:c>
      <x:c r="I18" s="22" t="str">
        <x:v>أسئلة المواءمة</x:v>
      </x:c>
      <x:c r="J18" s="22" t="str">
        <x:v>أسئلة المواءمة</x:v>
      </x:c>
      <x:c r="K18" s="22" t="str">
        <x:v>أسئلة المواءمة</x:v>
      </x:c>
      <x:c r="L18" s="22" t="str">
        <x:v>أسئلة المواءمة</x:v>
      </x:c>
      <x:c r="M18" s="22" t="str">
        <x:v>أسئلة المواءمة</x:v>
      </x:c>
      <x:c r="N18" s="22" t="str">
        <x:v>أسئلة المواءمة</x:v>
      </x:c>
      <x:c r="O18" s="22" t="str">
        <x:v>أسئلة المواءمة</x:v>
      </x:c>
      <x:c r="P18" s="22" t="str">
        <x:v>أسئلة المواءمة</x:v>
      </x:c>
      <x:c r="Q18" s="22" t="str">
        <x:v>أسئلة المواءمة</x:v>
      </x:c>
      <x:c r="R18" s="22" t="str">
        <x:v>أسئلة المواءمة</x:v>
      </x:c>
      <x:c r="S18" s="22" t="str">
        <x:v>أسئلة المواءمة</x:v>
      </x:c>
      <x:c r="T18" s="22" t="str">
        <x:v>أسئلة المواءمة</x:v>
      </x:c>
      <x:c r="U18" s="22" t="str">
        <x:v>أسئلة المواءمة</x:v>
      </x:c>
      <x:c r="V18" s="23" t="str">
        <x:v>أسئلة المواءمة</x:v>
      </x:c>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132" t="str">
        <x:v>هل تدعم كل أولوية أهداف قابلة للقياس ومملوكة؟
راجع الأولويات التي لا تملك أهدافاً نشطة أو وزناً.</x:v>
      </x:c>
      <x:c r="B20" s="133" t="str">
        <x:v>هل تدعم كل أولوية أهداف قابلة للقياس ومملوكة؟
راجع الأولويات التي لا تملك أهدافاً نشطة أو وزناً.</x:v>
      </x:c>
      <x:c r="C20" s="133" t="str">
        <x:v>هل تدعم كل أولوية أهداف قابلة للقياس ومملوكة؟
راجع الأولويات التي لا تملك أهدافاً نشطة أو وزناً.</x:v>
      </x:c>
      <x:c r="D20" s="133" t="str">
        <x:v>هل تدعم كل أولوية أهداف قابلة للقياس ومملوكة؟
راجع الأولويات التي لا تملك أهدافاً نشطة أو وزناً.</x:v>
      </x:c>
      <x:c r="E20" s="133" t="str">
        <x:v>هل تدعم كل أولوية أهداف قابلة للقياس ومملوكة؟
راجع الأولويات التي لا تملك أهدافاً نشطة أو وزناً.</x:v>
      </x:c>
      <x:c r="F20" s="133" t="str">
        <x:v>هل تدعم كل أولوية أهداف قابلة للقياس ومملوكة؟
راجع الأولويات التي لا تملك أهدافاً نشطة أو وزناً.</x:v>
      </x:c>
      <x:c r="G20" s="133" t="str">
        <x:v>هل تدعم كل أولوية أهداف قابلة للقياس ومملوكة؟
راجع الأولويات التي لا تملك أهدافاً نشطة أو وزناً.</x:v>
      </x:c>
      <x:c r="H20" s="134" t="str">
        <x:v>هل تدعم كل أولوية أهداف قابلة للقياس ومملوكة؟
راجع الأولويات التي لا تملك أهدافاً نشطة أو وزناً.</x:v>
      </x:c>
      <x:c r="I20" s="4"/>
      <x:c r="J20" s="4"/>
      <x:c r="K20" s="4"/>
      <x:c r="L20" s="4"/>
      <x:c r="M20" s="4"/>
      <x:c r="N20" s="4"/>
      <x:c r="O20" s="4"/>
      <x:c r="P20" s="4"/>
      <x:c r="Q20" s="4"/>
      <x:c r="R20" s="4"/>
      <x:c r="S20" s="4"/>
      <x:c r="T20" s="4"/>
      <x:c r="U20" s="4"/>
      <x:c r="V20" s="4"/>
    </x:row>
    <x:row r="21">
      <x:c r="A21" s="135" t="str">
        <x:v>هل تدعم كل أولوية أهداف قابلة للقياس ومملوكة؟
راجع الأولويات التي لا تملك أهدافاً نشطة أو وزناً.</x:v>
      </x:c>
      <x:c r="B21" s="136" t="str">
        <x:v>هل تدعم كل أولوية أهداف قابلة للقياس ومملوكة؟
راجع الأولويات التي لا تملك أهدافاً نشطة أو وزناً.</x:v>
      </x:c>
      <x:c r="C21" s="136" t="str">
        <x:v>هل تدعم كل أولوية أهداف قابلة للقياس ومملوكة؟
راجع الأولويات التي لا تملك أهدافاً نشطة أو وزناً.</x:v>
      </x:c>
      <x:c r="D21" s="136" t="str">
        <x:v>هل تدعم كل أولوية أهداف قابلة للقياس ومملوكة؟
راجع الأولويات التي لا تملك أهدافاً نشطة أو وزناً.</x:v>
      </x:c>
      <x:c r="E21" s="136" t="str">
        <x:v>هل تدعم كل أولوية أهداف قابلة للقياس ومملوكة؟
راجع الأولويات التي لا تملك أهدافاً نشطة أو وزناً.</x:v>
      </x:c>
      <x:c r="F21" s="136" t="str">
        <x:v>هل تدعم كل أولوية أهداف قابلة للقياس ومملوكة؟
راجع الأولويات التي لا تملك أهدافاً نشطة أو وزناً.</x:v>
      </x:c>
      <x:c r="G21" s="136" t="str">
        <x:v>هل تدعم كل أولوية أهداف قابلة للقياس ومملوكة؟
راجع الأولويات التي لا تملك أهدافاً نشطة أو وزناً.</x:v>
      </x:c>
      <x:c r="H21" s="137" t="str">
        <x:v>هل تدعم كل أولوية أهداف قابلة للقياس ومملوكة؟
راجع الأولويات التي لا تملك أهدافاً نشطة أو وزناً.</x:v>
      </x:c>
      <x:c r="I21" s="4"/>
      <x:c r="J21" s="4"/>
      <x:c r="K21" s="4"/>
      <x:c r="L21" s="4"/>
      <x:c r="M21" s="4"/>
      <x:c r="N21" s="4"/>
      <x:c r="O21" s="4"/>
      <x:c r="P21" s="4"/>
      <x:c r="Q21" s="4"/>
      <x:c r="R21" s="4"/>
      <x:c r="S21" s="4"/>
      <x:c r="T21" s="4"/>
      <x:c r="U21" s="4"/>
      <x:c r="V21" s="4"/>
    </x:row>
    <x:row r="22">
      <x:c r="A22" s="138" t="str">
        <x:v>هل تدعم كل أولوية أهداف قابلة للقياس ومملوكة؟
راجع الأولويات التي لا تملك أهدافاً نشطة أو وزناً.</x:v>
      </x:c>
      <x:c r="B22" s="139" t="str">
        <x:v>هل تدعم كل أولوية أهداف قابلة للقياس ومملوكة؟
راجع الأولويات التي لا تملك أهدافاً نشطة أو وزناً.</x:v>
      </x:c>
      <x:c r="C22" s="139" t="str">
        <x:v>هل تدعم كل أولوية أهداف قابلة للقياس ومملوكة؟
راجع الأولويات التي لا تملك أهدافاً نشطة أو وزناً.</x:v>
      </x:c>
      <x:c r="D22" s="139" t="str">
        <x:v>هل تدعم كل أولوية أهداف قابلة للقياس ومملوكة؟
راجع الأولويات التي لا تملك أهدافاً نشطة أو وزناً.</x:v>
      </x:c>
      <x:c r="E22" s="139" t="str">
        <x:v>هل تدعم كل أولوية أهداف قابلة للقياس ومملوكة؟
راجع الأولويات التي لا تملك أهدافاً نشطة أو وزناً.</x:v>
      </x:c>
      <x:c r="F22" s="139" t="str">
        <x:v>هل تدعم كل أولوية أهداف قابلة للقياس ومملوكة؟
راجع الأولويات التي لا تملك أهدافاً نشطة أو وزناً.</x:v>
      </x:c>
      <x:c r="G22" s="139" t="str">
        <x:v>هل تدعم كل أولوية أهداف قابلة للقياس ومملوكة؟
راجع الأولويات التي لا تملك أهدافاً نشطة أو وزناً.</x:v>
      </x:c>
      <x:c r="H22" s="140" t="str">
        <x:v>هل تدعم كل أولوية أهداف قابلة للقياس ومملوكة؟
راجع الأولويات التي لا تملك أهدافاً نشطة أو وزناً.</x:v>
      </x:c>
      <x:c r="I22" s="4"/>
      <x:c r="J22" s="4"/>
      <x:c r="K22" s="4"/>
      <x:c r="L22" s="4"/>
      <x:c r="M22" s="4"/>
      <x:c r="N22" s="4"/>
      <x:c r="O22" s="4"/>
      <x:c r="P22" s="4"/>
      <x:c r="Q22" s="4"/>
      <x:c r="R22" s="4"/>
      <x:c r="S22" s="4"/>
      <x:c r="T22" s="4"/>
      <x:c r="U22" s="4"/>
      <x:c r="V22" s="4"/>
    </x:row>
    <x:row r="23">
      <x:c r="A23" s="4"/>
      <x:c r="B23" s="4"/>
      <x:c r="C23" s="4"/>
      <x:c r="D23" s="4"/>
      <x:c r="E23" s="4"/>
      <x:c r="F23" s="4"/>
      <x:c r="G23" s="4"/>
      <x:c r="H23" s="4"/>
      <x:c r="I23" s="4"/>
      <x:c r="J23" s="4"/>
      <x:c r="K23" s="4"/>
      <x:c r="L23" s="4"/>
      <x:c r="M23" s="4"/>
      <x:c r="N23" s="4"/>
      <x:c r="O23" s="4"/>
      <x:c r="P23" s="4"/>
      <x:c r="Q23" s="4"/>
      <x:c r="R23" s="4"/>
      <x:c r="S23" s="4"/>
      <x:c r="T23" s="4"/>
      <x:c r="U23" s="4"/>
      <x:c r="V23" s="4"/>
    </x:row>
    <x:row r="24">
      <x:c r="A24" s="151" t="str">
        <x:v>هل يتركز الاستثمار على أهم النتائج؟
قارن وزن الهدف والاستثمار المخطط والتحقيق الموزون.</x:v>
      </x:c>
      <x:c r="B24" s="152" t="str">
        <x:v>هل يتركز الاستثمار على أهم النتائج؟
قارن وزن الهدف والاستثمار المخطط والتحقيق الموزون.</x:v>
      </x:c>
      <x:c r="C24" s="152" t="str">
        <x:v>هل يتركز الاستثمار على أهم النتائج؟
قارن وزن الهدف والاستثمار المخطط والتحقيق الموزون.</x:v>
      </x:c>
      <x:c r="D24" s="152" t="str">
        <x:v>هل يتركز الاستثمار على أهم النتائج؟
قارن وزن الهدف والاستثمار المخطط والتحقيق الموزون.</x:v>
      </x:c>
      <x:c r="E24" s="152" t="str">
        <x:v>هل يتركز الاستثمار على أهم النتائج؟
قارن وزن الهدف والاستثمار المخطط والتحقيق الموزون.</x:v>
      </x:c>
      <x:c r="F24" s="152" t="str">
        <x:v>هل يتركز الاستثمار على أهم النتائج؟
قارن وزن الهدف والاستثمار المخطط والتحقيق الموزون.</x:v>
      </x:c>
      <x:c r="G24" s="152" t="str">
        <x:v>هل يتركز الاستثمار على أهم النتائج؟
قارن وزن الهدف والاستثمار المخطط والتحقيق الموزون.</x:v>
      </x:c>
      <x:c r="H24" s="153" t="str">
        <x:v>هل يتركز الاستثمار على أهم النتائج؟
قارن وزن الهدف والاستثمار المخطط والتحقيق الموزون.</x:v>
      </x:c>
      <x:c r="I24" s="4"/>
      <x:c r="J24" s="4"/>
      <x:c r="K24" s="4"/>
      <x:c r="L24" s="4"/>
      <x:c r="M24" s="4"/>
      <x:c r="N24" s="4"/>
      <x:c r="O24" s="4"/>
      <x:c r="P24" s="4"/>
      <x:c r="Q24" s="4"/>
      <x:c r="R24" s="4"/>
      <x:c r="S24" s="4"/>
      <x:c r="T24" s="4"/>
      <x:c r="U24" s="4"/>
      <x:c r="V24" s="4"/>
    </x:row>
    <x:row r="25">
      <x:c r="A25" s="154" t="str">
        <x:v>هل يتركز الاستثمار على أهم النتائج؟
قارن وزن الهدف والاستثمار المخطط والتحقيق الموزون.</x:v>
      </x:c>
      <x:c r="B25" s="155" t="str">
        <x:v>هل يتركز الاستثمار على أهم النتائج؟
قارن وزن الهدف والاستثمار المخطط والتحقيق الموزون.</x:v>
      </x:c>
      <x:c r="C25" s="155" t="str">
        <x:v>هل يتركز الاستثمار على أهم النتائج؟
قارن وزن الهدف والاستثمار المخطط والتحقيق الموزون.</x:v>
      </x:c>
      <x:c r="D25" s="155" t="str">
        <x:v>هل يتركز الاستثمار على أهم النتائج؟
قارن وزن الهدف والاستثمار المخطط والتحقيق الموزون.</x:v>
      </x:c>
      <x:c r="E25" s="155" t="str">
        <x:v>هل يتركز الاستثمار على أهم النتائج؟
قارن وزن الهدف والاستثمار المخطط والتحقيق الموزون.</x:v>
      </x:c>
      <x:c r="F25" s="155" t="str">
        <x:v>هل يتركز الاستثمار على أهم النتائج؟
قارن وزن الهدف والاستثمار المخطط والتحقيق الموزون.</x:v>
      </x:c>
      <x:c r="G25" s="155" t="str">
        <x:v>هل يتركز الاستثمار على أهم النتائج؟
قارن وزن الهدف والاستثمار المخطط والتحقيق الموزون.</x:v>
      </x:c>
      <x:c r="H25" s="156" t="str">
        <x:v>هل يتركز الاستثمار على أهم النتائج؟
قارن وزن الهدف والاستثمار المخطط والتحقيق الموزون.</x:v>
      </x:c>
      <x:c r="I25" s="4"/>
      <x:c r="J25" s="4"/>
      <x:c r="K25" s="4"/>
      <x:c r="L25" s="4"/>
      <x:c r="M25" s="4"/>
      <x:c r="N25" s="4"/>
      <x:c r="O25" s="4"/>
      <x:c r="P25" s="4"/>
      <x:c r="Q25" s="4"/>
      <x:c r="R25" s="4"/>
      <x:c r="S25" s="4"/>
      <x:c r="T25" s="4"/>
      <x:c r="U25" s="4"/>
      <x:c r="V25" s="4"/>
    </x:row>
    <x:row r="26">
      <x:c r="A26" s="157" t="str">
        <x:v>هل يتركز الاستثمار على أهم النتائج؟
قارن وزن الهدف والاستثمار المخطط والتحقيق الموزون.</x:v>
      </x:c>
      <x:c r="B26" s="158" t="str">
        <x:v>هل يتركز الاستثمار على أهم النتائج؟
قارن وزن الهدف والاستثمار المخطط والتحقيق الموزون.</x:v>
      </x:c>
      <x:c r="C26" s="158" t="str">
        <x:v>هل يتركز الاستثمار على أهم النتائج؟
قارن وزن الهدف والاستثمار المخطط والتحقيق الموزون.</x:v>
      </x:c>
      <x:c r="D26" s="158" t="str">
        <x:v>هل يتركز الاستثمار على أهم النتائج؟
قارن وزن الهدف والاستثمار المخطط والتحقيق الموزون.</x:v>
      </x:c>
      <x:c r="E26" s="158" t="str">
        <x:v>هل يتركز الاستثمار على أهم النتائج؟
قارن وزن الهدف والاستثمار المخطط والتحقيق الموزون.</x:v>
      </x:c>
      <x:c r="F26" s="158" t="str">
        <x:v>هل يتركز الاستثمار على أهم النتائج؟
قارن وزن الهدف والاستثمار المخطط والتحقيق الموزون.</x:v>
      </x:c>
      <x:c r="G26" s="158" t="str">
        <x:v>هل يتركز الاستثمار على أهم النتائج؟
قارن وزن الهدف والاستثمار المخطط والتحقيق الموزون.</x:v>
      </x:c>
      <x:c r="H26" s="159" t="str">
        <x:v>هل يتركز الاستثمار على أهم النتائج؟
قارن وزن الهدف والاستثمار المخطط والتحقيق الموزون.</x:v>
      </x:c>
      <x:c r="I26" s="4"/>
      <x:c r="J26" s="4"/>
      <x:c r="K26" s="4"/>
      <x:c r="L26" s="4"/>
      <x:c r="M26" s="4"/>
      <x:c r="N26" s="4"/>
      <x:c r="O26" s="4"/>
      <x:c r="P26" s="4"/>
      <x:c r="Q26" s="4"/>
      <x:c r="R26" s="4"/>
      <x:c r="S26" s="4"/>
      <x:c r="T26" s="4"/>
      <x:c r="U26" s="4"/>
      <x:c r="V26" s="4"/>
    </x:row>
    <x:row r="27">
      <x:c r="A27" s="4"/>
      <x:c r="B27" s="4"/>
      <x:c r="C27" s="4"/>
      <x:c r="D27" s="4"/>
      <x:c r="E27" s="4"/>
      <x:c r="F27" s="4"/>
      <x:c r="G27" s="4"/>
      <x:c r="H27" s="4"/>
      <x:c r="I27" s="4"/>
      <x:c r="J27" s="4"/>
      <x:c r="K27" s="4"/>
      <x:c r="L27" s="4"/>
      <x:c r="M27" s="4"/>
      <x:c r="N27" s="4"/>
      <x:c r="O27" s="4"/>
      <x:c r="P27" s="4"/>
      <x:c r="Q27" s="4"/>
      <x:c r="R27" s="4"/>
      <x:c r="S27" s="4"/>
      <x:c r="T27" s="4"/>
      <x:c r="U27" s="4"/>
      <x:c r="V27" s="4"/>
    </x:row>
    <x:row r="28">
      <x:c r="A28" s="169" t="str">
        <x:v>هل تغير المخاطر المتبقية العالية قرارات التنفيذ؟
لا تقبل درجة خطر بلا إجراء تخفيف مؤرخ.</x:v>
      </x:c>
      <x:c r="B28" s="170" t="str">
        <x:v>هل تغير المخاطر المتبقية العالية قرارات التنفيذ؟
لا تقبل درجة خطر بلا إجراء تخفيف مؤرخ.</x:v>
      </x:c>
      <x:c r="C28" s="170" t="str">
        <x:v>هل تغير المخاطر المتبقية العالية قرارات التنفيذ؟
لا تقبل درجة خطر بلا إجراء تخفيف مؤرخ.</x:v>
      </x:c>
      <x:c r="D28" s="170" t="str">
        <x:v>هل تغير المخاطر المتبقية العالية قرارات التنفيذ؟
لا تقبل درجة خطر بلا إجراء تخفيف مؤرخ.</x:v>
      </x:c>
      <x:c r="E28" s="170" t="str">
        <x:v>هل تغير المخاطر المتبقية العالية قرارات التنفيذ؟
لا تقبل درجة خطر بلا إجراء تخفيف مؤرخ.</x:v>
      </x:c>
      <x:c r="F28" s="170" t="str">
        <x:v>هل تغير المخاطر المتبقية العالية قرارات التنفيذ؟
لا تقبل درجة خطر بلا إجراء تخفيف مؤرخ.</x:v>
      </x:c>
      <x:c r="G28" s="170" t="str">
        <x:v>هل تغير المخاطر المتبقية العالية قرارات التنفيذ؟
لا تقبل درجة خطر بلا إجراء تخفيف مؤرخ.</x:v>
      </x:c>
      <x:c r="H28" s="171" t="str">
        <x:v>هل تغير المخاطر المتبقية العالية قرارات التنفيذ؟
لا تقبل درجة خطر بلا إجراء تخفيف مؤرخ.</x:v>
      </x:c>
      <x:c r="I28" s="4"/>
      <x:c r="J28" s="4"/>
      <x:c r="K28" s="4"/>
      <x:c r="L28" s="4"/>
      <x:c r="M28" s="4"/>
      <x:c r="N28" s="4"/>
      <x:c r="O28" s="4"/>
      <x:c r="P28" s="4"/>
      <x:c r="Q28" s="4"/>
      <x:c r="R28" s="4"/>
      <x:c r="S28" s="4"/>
      <x:c r="T28" s="4"/>
      <x:c r="U28" s="4"/>
      <x:c r="V28" s="4"/>
    </x:row>
    <x:row r="29">
      <x:c r="A29" s="172" t="str">
        <x:v>هل تغير المخاطر المتبقية العالية قرارات التنفيذ؟
لا تقبل درجة خطر بلا إجراء تخفيف مؤرخ.</x:v>
      </x:c>
      <x:c r="B29" s="173" t="str">
        <x:v>هل تغير المخاطر المتبقية العالية قرارات التنفيذ؟
لا تقبل درجة خطر بلا إجراء تخفيف مؤرخ.</x:v>
      </x:c>
      <x:c r="C29" s="173" t="str">
        <x:v>هل تغير المخاطر المتبقية العالية قرارات التنفيذ؟
لا تقبل درجة خطر بلا إجراء تخفيف مؤرخ.</x:v>
      </x:c>
      <x:c r="D29" s="173" t="str">
        <x:v>هل تغير المخاطر المتبقية العالية قرارات التنفيذ؟
لا تقبل درجة خطر بلا إجراء تخفيف مؤرخ.</x:v>
      </x:c>
      <x:c r="E29" s="173" t="str">
        <x:v>هل تغير المخاطر المتبقية العالية قرارات التنفيذ؟
لا تقبل درجة خطر بلا إجراء تخفيف مؤرخ.</x:v>
      </x:c>
      <x:c r="F29" s="173" t="str">
        <x:v>هل تغير المخاطر المتبقية العالية قرارات التنفيذ؟
لا تقبل درجة خطر بلا إجراء تخفيف مؤرخ.</x:v>
      </x:c>
      <x:c r="G29" s="173" t="str">
        <x:v>هل تغير المخاطر المتبقية العالية قرارات التنفيذ؟
لا تقبل درجة خطر بلا إجراء تخفيف مؤرخ.</x:v>
      </x:c>
      <x:c r="H29" s="174" t="str">
        <x:v>هل تغير المخاطر المتبقية العالية قرارات التنفيذ؟
لا تقبل درجة خطر بلا إجراء تخفيف مؤرخ.</x:v>
      </x:c>
      <x:c r="I29" s="4"/>
      <x:c r="J29" s="4"/>
      <x:c r="K29" s="4"/>
      <x:c r="L29" s="4"/>
      <x:c r="M29" s="4"/>
      <x:c r="N29" s="4"/>
      <x:c r="O29" s="4"/>
      <x:c r="P29" s="4"/>
      <x:c r="Q29" s="4"/>
      <x:c r="R29" s="4"/>
      <x:c r="S29" s="4"/>
      <x:c r="T29" s="4"/>
      <x:c r="U29" s="4"/>
      <x:c r="V29" s="4"/>
    </x:row>
    <x:row r="30">
      <x:c r="A30" s="175" t="str">
        <x:v>هل تغير المخاطر المتبقية العالية قرارات التنفيذ؟
لا تقبل درجة خطر بلا إجراء تخفيف مؤرخ.</x:v>
      </x:c>
      <x:c r="B30" s="176" t="str">
        <x:v>هل تغير المخاطر المتبقية العالية قرارات التنفيذ؟
لا تقبل درجة خطر بلا إجراء تخفيف مؤرخ.</x:v>
      </x:c>
      <x:c r="C30" s="176" t="str">
        <x:v>هل تغير المخاطر المتبقية العالية قرارات التنفيذ؟
لا تقبل درجة خطر بلا إجراء تخفيف مؤرخ.</x:v>
      </x:c>
      <x:c r="D30" s="176" t="str">
        <x:v>هل تغير المخاطر المتبقية العالية قرارات التنفيذ؟
لا تقبل درجة خطر بلا إجراء تخفيف مؤرخ.</x:v>
      </x:c>
      <x:c r="E30" s="176" t="str">
        <x:v>هل تغير المخاطر المتبقية العالية قرارات التنفيذ؟
لا تقبل درجة خطر بلا إجراء تخفيف مؤرخ.</x:v>
      </x:c>
      <x:c r="F30" s="176" t="str">
        <x:v>هل تغير المخاطر المتبقية العالية قرارات التنفيذ؟
لا تقبل درجة خطر بلا إجراء تخفيف مؤرخ.</x:v>
      </x:c>
      <x:c r="G30" s="176" t="str">
        <x:v>هل تغير المخاطر المتبقية العالية قرارات التنفيذ؟
لا تقبل درجة خطر بلا إجراء تخفيف مؤرخ.</x:v>
      </x:c>
      <x:c r="H30" s="177" t="str">
        <x:v>هل تغير المخاطر المتبقية العالية قرارات التنفيذ؟
لا تقبل درجة خطر بلا إجراء تخفيف مؤرخ.</x:v>
      </x:c>
      <x:c r="I30" s="4"/>
      <x:c r="J30" s="4"/>
      <x:c r="K30" s="4"/>
      <x:c r="L30" s="4"/>
      <x:c r="M30" s="4"/>
      <x:c r="N30" s="4"/>
      <x:c r="O30" s="4"/>
      <x:c r="P30" s="4"/>
      <x:c r="Q30" s="4"/>
      <x:c r="R30" s="4"/>
      <x:c r="S30" s="4"/>
      <x:c r="T30" s="4"/>
      <x:c r="U30" s="4"/>
      <x:c r="V30" s="4"/>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4"/>
      <x:c r="B32" s="4"/>
      <x:c r="C32" s="4"/>
      <x:c r="D32" s="4"/>
      <x:c r="E32" s="4"/>
      <x:c r="F32" s="4"/>
      <x:c r="G32" s="4"/>
      <x:c r="H32" s="4"/>
      <x:c r="I32" s="4"/>
      <x:c r="J32" s="4"/>
      <x:c r="K32" s="4"/>
      <x:c r="L32" s="4"/>
      <x:c r="M32" s="4"/>
      <x:c r="N32" s="4"/>
      <x:c r="O32" s="4"/>
      <x:c r="P32" s="4"/>
      <x:c r="Q32" s="4"/>
      <x:c r="R32" s="4"/>
      <x:c r="S32" s="4"/>
      <x:c r="T32" s="4"/>
      <x:c r="U32" s="4"/>
      <x:c r="V32" s="4"/>
    </x:row>
    <x:row r="33">
      <x:c r="A33" s="4"/>
      <x:c r="B33" s="4"/>
      <x:c r="C33" s="4"/>
      <x:c r="D33" s="4"/>
      <x:c r="E33" s="4"/>
      <x:c r="F33" s="4"/>
      <x:c r="G33" s="4"/>
      <x:c r="H33" s="4"/>
      <x:c r="I33" s="4"/>
      <x:c r="J33" s="4"/>
      <x:c r="K33" s="4"/>
      <x:c r="L33" s="4"/>
      <x:c r="M33" s="4"/>
      <x:c r="N33" s="4"/>
      <x:c r="O33" s="4"/>
      <x:c r="P33" s="4"/>
      <x:c r="Q33" s="4"/>
      <x:c r="R33" s="4"/>
      <x:c r="S33" s="4"/>
      <x:c r="T33" s="4"/>
      <x:c r="U33" s="4"/>
      <x:c r="V33" s="4"/>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4"/>
      <x:c r="B37" s="4"/>
      <x:c r="C37" s="4"/>
      <x:c r="D37" s="4"/>
      <x:c r="E37" s="4"/>
      <x:c r="F37" s="4"/>
      <x:c r="G37" s="4"/>
      <x:c r="H37" s="4"/>
      <x:c r="I37" s="4"/>
      <x:c r="J37" s="4"/>
      <x:c r="K37" s="4"/>
      <x:c r="L37" s="4"/>
      <x:c r="M37" s="4"/>
      <x:c r="N37" s="4"/>
      <x:c r="O37" s="4"/>
      <x:c r="P37" s="4"/>
      <x:c r="Q37" s="4"/>
      <x:c r="R37" s="4"/>
      <x:c r="S37" s="4"/>
      <x:c r="T37" s="4"/>
      <x:c r="U37" s="4"/>
      <x:c r="V37" s="4"/>
    </x:row>
    <x:row r="38">
      <x:c r="A38" s="4"/>
      <x:c r="B38" s="4"/>
      <x:c r="C38" s="4"/>
      <x:c r="D38" s="4"/>
      <x:c r="E38" s="4"/>
      <x:c r="F38" s="4"/>
      <x:c r="G38" s="4"/>
      <x:c r="H38" s="4"/>
      <x:c r="I38" s="4"/>
      <x:c r="J38" s="4"/>
      <x:c r="K38" s="4"/>
      <x:c r="L38" s="4"/>
      <x:c r="M38" s="4"/>
      <x:c r="N38" s="4"/>
      <x:c r="O38" s="4"/>
      <x:c r="P38" s="4"/>
      <x:c r="Q38" s="4"/>
      <x:c r="R38" s="4"/>
      <x:c r="S38" s="4"/>
      <x:c r="T38" s="4"/>
      <x:c r="U38" s="4"/>
      <x:c r="V38" s="4"/>
    </x:row>
    <x:row r="39">
      <x:c r="A39" s="4"/>
      <x:c r="B39" s="4"/>
      <x:c r="C39" s="4"/>
      <x:c r="D39" s="4"/>
      <x:c r="E39" s="4"/>
      <x:c r="F39" s="4"/>
      <x:c r="G39" s="4"/>
      <x:c r="H39" s="4"/>
      <x:c r="I39" s="4"/>
      <x:c r="J39" s="4"/>
      <x:c r="K39" s="4"/>
      <x:c r="L39" s="4"/>
      <x:c r="M39" s="4"/>
      <x:c r="N39" s="4"/>
      <x:c r="O39" s="4"/>
      <x:c r="P39" s="4"/>
      <x:c r="Q39" s="4"/>
      <x:c r="R39" s="4"/>
      <x:c r="S39" s="4"/>
      <x:c r="T39" s="4"/>
      <x:c r="U39" s="4"/>
      <x:c r="V39" s="4"/>
    </x:row>
    <x:row r="40">
      <x:c r="A40" s="4"/>
      <x:c r="B40" s="4"/>
      <x:c r="C40" s="4"/>
      <x:c r="D40" s="4"/>
      <x:c r="E40" s="4"/>
      <x:c r="F40" s="4"/>
      <x:c r="G40" s="4"/>
      <x:c r="H40" s="4"/>
      <x:c r="I40" s="4"/>
      <x:c r="J40" s="4"/>
      <x:c r="K40" s="4"/>
      <x:c r="L40" s="4"/>
      <x:c r="M40" s="4"/>
      <x:c r="N40" s="4"/>
      <x:c r="O40" s="4"/>
      <x:c r="P40" s="4"/>
      <x:c r="Q40" s="4"/>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V9"/>
    <x:mergeCell ref="A18:V18"/>
    <x:mergeCell ref="A20:H22"/>
    <x:mergeCell ref="A24:H26"/>
    <x:mergeCell ref="A28:H30"/>
  </x:mergeCells>
  <x:pageMargins left="0.7" right="0.7" top="0.75" bottom="0.75" header="0.3" footer="0.3"/>
</x:worksheet>
</file>

<file path=xl/worksheets/sheet4.xml><?xml version="1.0" encoding="utf-8"?>
<x:worksheet xmlns:x="http://schemas.openxmlformats.org/spreadsheetml/2006/main">
  <x:sheetViews>
    <x:sheetView showGridLines="0" workbookViewId="0" rightToLeft="1">
      <x:pane ySplit="10" topLeftCell="A11" activePane="bottomLeft" state="frozen"/>
    </x:sheetView>
  </x:sheetViews>
  <x:sheetFormatPr defaultRowHeight="15"/>
  <x:cols>
    <x:col min="1" max="1" width="12" hidden="0" customWidth="1"/>
    <x:col min="2" max="2" width="24" hidden="0" customWidth="1"/>
    <x:col min="3" max="3" width="42" hidden="0" customWidth="1"/>
    <x:col min="4" max="4" width="20" hidden="0" customWidth="1"/>
    <x:col min="5" max="5" width="20" hidden="0" customWidth="1"/>
    <x:col min="6" max="6" width="10" hidden="0" customWidth="1"/>
    <x:col min="7" max="7" width="14" hidden="0" customWidth="1"/>
    <x:col min="8" max="8" width="14" hidden="0" customWidth="1"/>
    <x:col min="9" max="9" width="14" hidden="0" customWidth="1"/>
    <x:col min="10" max="10" width="12" hidden="0" customWidth="1"/>
    <x:col min="11" max="11" width="18" hidden="0" customWidth="1"/>
    <x:col min="12" max="12" width="14" hidden="0" customWidth="1"/>
    <x:col min="13" max="13" width="14" hidden="0" customWidth="1"/>
    <x:col min="14" max="14" width="16" hidden="0" customWidth="1"/>
    <x:col min="15" max="15" width="13" hidden="0" customWidth="1"/>
    <x:col min="16" max="16" width="16" hidden="0" customWidth="1"/>
    <x:col min="17" max="17" width="14" hidden="0" customWidth="1"/>
    <x:col min="18" max="18" width="2" hidden="0" customWidth="1"/>
    <x:col min="27" max="27" width="2" hidden="1" customWidth="1"/>
    <x:col min="28" max="28" width="2" hidden="1" customWidth="1"/>
    <x:col min="29" max="29" width="2" hidden="1" customWidth="1"/>
    <x:col min="30" max="30" width="2" hidden="1" customWidth="1"/>
    <x:col min="31" max="31" width="2" hidden="1" customWidth="1"/>
    <x:col min="32" max="32" width="2" hidden="1" customWidth="1"/>
    <x:col min="33" max="33"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G-001</x:v>
      </x:c>
      <x:c r="AB1" t="str">
        <x:v>ثقة العملاء</x:v>
      </x:c>
      <x:c r="AC1" t="str">
        <x:v>مايا حسن</x:v>
      </x:c>
      <x:c r="AD1" t="str">
        <x:v>العمليات</x:v>
      </x:c>
      <x:c r="AE1" t="str">
        <x:v>%</x:v>
      </x:c>
      <x:c r="AF1" t="str">
        <x:v>الأعلى أفضل</x:v>
      </x:c>
      <x:c r="AG1" t="str">
        <x:v>لم يبدأ</x:v>
      </x:c>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8" t="str">
        <x:v>الأهداف</x:v>
      </x:c>
      <x:c r="H2" s="9"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c r="AA2" t="str">
        <x:v>G-002</x:v>
      </x:c>
      <x:c r="AB2" t="str">
        <x:v>النمو المربح</x:v>
      </x:c>
      <x:c r="AC2" t="str">
        <x:v>دانيال رويز</x:v>
      </x:c>
      <x:c r="AD2" t="str">
        <x:v>المبيعات</x:v>
      </x:c>
      <x:c r="AE2" t="str">
        <x:v>عدد</x:v>
      </x:c>
      <x:c r="AF2" t="str">
        <x:v>الأقل أفضل</x:v>
      </x:c>
      <x:c r="AG2" t="str">
        <x:v>قيد التنفيذ</x:v>
      </x:c>
    </x:row>
    <x:row r="3">
      <x:c r="A3" s="4"/>
      <x:c r="B3" s="4"/>
      <x:c r="C3" s="4"/>
      <x:c r="D3" s="4"/>
      <x:c r="E3" s="4"/>
      <x:c r="F3" s="4"/>
      <x:c r="G3" s="4"/>
      <x:c r="H3" s="4"/>
      <x:c r="I3" s="4"/>
      <x:c r="J3" s="4"/>
      <x:c r="K3" s="4"/>
      <x:c r="L3" s="4"/>
      <x:c r="M3" s="4"/>
      <x:c r="N3" s="4"/>
      <x:c r="O3" s="4"/>
      <x:c r="P3" s="4"/>
      <x:c r="Q3" s="4"/>
      <x:c r="R3" s="4"/>
      <x:c r="S3" s="4"/>
      <x:c r="T3" s="4"/>
      <x:c r="U3" s="4"/>
      <x:c r="V3" s="4"/>
      <x:c r="AA3" t="str">
        <x:v>G-003</x:v>
      </x:c>
      <x:c r="AB3" t="str">
        <x:v>التميز التشغيلي</x:v>
      </x:c>
      <x:c r="AC3" t="str">
        <x:v>صوفيا كيم</x:v>
      </x:c>
      <x:c r="AD3" t="str">
        <x:v>خدمة العملاء</x:v>
      </x:c>
      <x:c r="AE3" t="str">
        <x:v>دولار</x:v>
      </x:c>
      <x:c r="AF3" t="str">
        <x:v>تحقيق الهدف</x:v>
      </x:c>
      <x:c r="AG3" t="str">
        <x:v>معلق</x:v>
      </x:c>
    </x:row>
    <x:row r="4" ht="20" customHeight="1">
      <x:c r="A4" s="15" t="str">
        <x:v>ضبط النتائج</x:v>
      </x:c>
      <x:c r="B4" s="15" t="str">
        <x:v>ضبط النتائج</x:v>
      </x:c>
      <x:c r="C4" s="15" t="str">
        <x:v>ضبط النتائج</x:v>
      </x:c>
      <x:c r="D4" s="15" t="str">
        <x:v>ضبط النتائج</x:v>
      </x:c>
      <x:c r="E4" s="15" t="str">
        <x:v>ضبط النتائج</x:v>
      </x:c>
      <x:c r="F4" s="15" t="str">
        <x:v>ضبط النتائج</x:v>
      </x:c>
      <x:c r="G4" s="15" t="str">
        <x:v>ضبط النتائج</x:v>
      </x:c>
      <x:c r="H4" s="15" t="str">
        <x:v>ضبط النتائج</x:v>
      </x:c>
      <x:c r="I4" s="15" t="str">
        <x:v>ضبط النتائج</x:v>
      </x:c>
      <x:c r="J4" s="15" t="str">
        <x:v>ضبط النتائج</x:v>
      </x:c>
      <x:c r="K4" s="15" t="str">
        <x:v>ضبط النتائج</x:v>
      </x:c>
      <x:c r="L4" s="15" t="str">
        <x:v>ضبط النتائج</x:v>
      </x:c>
      <x:c r="M4" s="15" t="str">
        <x:v>ضبط النتائج</x:v>
      </x:c>
      <x:c r="N4" s="15" t="str">
        <x:v>ضبط النتائج</x:v>
      </x:c>
      <x:c r="O4" s="15" t="str">
        <x:v>ضبط النتائج</x:v>
      </x:c>
      <x:c r="P4" s="15" t="str">
        <x:v>ضبط النتائج</x:v>
      </x:c>
      <x:c r="Q4" s="15" t="str">
        <x:v>ضبط النتائج</x:v>
      </x:c>
      <x:c r="R4" s="15" t="str">
        <x:v>ضبط النتائج</x:v>
      </x:c>
      <x:c r="S4" s="15" t="str">
        <x:v>ضبط النتائج</x:v>
      </x:c>
      <x:c r="T4" s="15" t="str">
        <x:v>ضبط النتائج</x:v>
      </x:c>
      <x:c r="U4" s="15" t="str">
        <x:v>ضبط النتائج</x:v>
      </x:c>
      <x:c r="V4" s="15" t="str">
        <x:v>ضبط النتائج</x:v>
      </x:c>
      <x:c r="AA4" t="str">
        <x:v>G-004</x:v>
      </x:c>
      <x:c r="AB4" t="str">
        <x:v>قدرة الفريق</x:v>
      </x:c>
      <x:c r="AC4" t="str">
        <x:v>لوكاس مارتن</x:v>
      </x:c>
      <x:c r="AD4" t="str">
        <x:v>المالية</x:v>
      </x:c>
      <x:c r="AE4" t="str">
        <x:v>أيام</x:v>
      </x:c>
      <x:c r="AG4" t="str">
        <x:v>مكتمل</x:v>
      </x:c>
    </x:row>
    <x:row r="5">
      <x:c r="A5" s="4"/>
      <x:c r="B5" s="4"/>
      <x:c r="C5" s="4"/>
      <x:c r="D5" s="4"/>
      <x:c r="E5" s="4"/>
      <x:c r="F5" s="4"/>
      <x:c r="G5" s="4"/>
      <x:c r="H5" s="4"/>
      <x:c r="I5" s="4"/>
      <x:c r="J5" s="4"/>
      <x:c r="K5" s="4"/>
      <x:c r="L5" s="4"/>
      <x:c r="M5" s="4"/>
      <x:c r="N5" s="4"/>
      <x:c r="O5" s="4"/>
      <x:c r="P5" s="4"/>
      <x:c r="Q5" s="4"/>
      <x:c r="R5" s="4"/>
      <x:c r="S5" s="4"/>
      <x:c r="T5" s="4"/>
      <x:c r="U5" s="4"/>
      <x:c r="V5" s="4"/>
      <x:c r="AA5" t="str">
        <x:v>G-005</x:v>
      </x:c>
      <x:c r="AC5" t="str">
        <x:v>نور المنصوري</x:v>
      </x:c>
      <x:c r="AD5" t="str">
        <x:v>الموارد البشرية</x:v>
      </x:c>
      <x:c r="AE5" t="str">
        <x:v>ساعات</x:v>
      </x:c>
      <x:c r="AG5" t="str">
        <x:v>ملغى</x:v>
      </x:c>
    </x:row>
    <x:row r="6" ht="22" customHeight="1">
      <x:c r="A6" s="17" t="str">
        <x:v>سجل الأهداف</x:v>
      </x:c>
      <x:c r="B6" s="17" t="str">
        <x:v>سجل الأهداف</x:v>
      </x:c>
      <x:c r="C6" s="17" t="str">
        <x:v>سجل الأهداف</x:v>
      </x:c>
      <x:c r="D6" s="17" t="str">
        <x:v>سجل الأهداف</x:v>
      </x:c>
      <x:c r="E6" s="17" t="str">
        <x:v>سجل الأهداف</x:v>
      </x:c>
      <x:c r="F6" s="17" t="str">
        <x:v>سجل الأهداف</x:v>
      </x:c>
      <x:c r="G6" s="17" t="str">
        <x:v>سجل الأهداف</x:v>
      </x:c>
      <x:c r="H6" s="17" t="str">
        <x:v>سجل الأهداف</x:v>
      </x:c>
      <x:c r="I6" s="17" t="str">
        <x:v>سجل الأهداف</x:v>
      </x:c>
      <x:c r="J6" s="17" t="str">
        <x:v>سجل الأهداف</x:v>
      </x:c>
      <x:c r="K6" s="17" t="str">
        <x:v>سجل الأهداف</x:v>
      </x:c>
      <x:c r="L6" s="17" t="str">
        <x:v>سجل الأهداف</x:v>
      </x:c>
      <x:c r="M6" s="17" t="str">
        <x:v>سجل الأهداف</x:v>
      </x:c>
      <x:c r="N6" s="17" t="str">
        <x:v>سجل الأهداف</x:v>
      </x:c>
      <x:c r="O6" s="17" t="str">
        <x:v>سجل الأهداف</x:v>
      </x:c>
      <x:c r="P6" s="17" t="str">
        <x:v>سجل الأهداف</x:v>
      </x:c>
      <x:c r="Q6" s="17" t="str">
        <x:v>سجل الأهداف</x:v>
      </x:c>
      <x:c r="R6" s="17" t="str">
        <x:v>سجل الأهداف</x:v>
      </x:c>
      <x:c r="S6" s="17" t="str">
        <x:v>سجل الأهداف</x:v>
      </x:c>
      <x:c r="T6" s="17" t="str">
        <x:v>سجل الأهداف</x:v>
      </x:c>
      <x:c r="U6" s="17" t="str">
        <x:v>سجل الأهداف</x:v>
      </x:c>
      <x:c r="V6" s="17" t="str">
        <x:v>سجل الأهداف</x:v>
      </x:c>
      <x:c r="AA6" t="str">
        <x:v>G-006</x:v>
      </x:c>
      <x:c r="AC6" t="str">
        <x:v>عمر صالح</x:v>
      </x:c>
      <x:c r="AE6" t="str">
        <x:v>دقائق</x:v>
      </x:c>
    </x:row>
    <x:row r="7" ht="22" customHeight="1">
      <x:c r="A7" s="18" t="str">
        <x:v>حدد أهدافاً موزونة بخطوط أساس ومستهدفات ومسؤولين وتواريخ وقواعد صحة موضوعية.</x:v>
      </x:c>
      <x:c r="B7" s="18" t="str">
        <x:v>حدد أهدافاً موزونة بخطوط أساس ومستهدفات ومسؤولين وتواريخ وقواعد صحة موضوعية.</x:v>
      </x:c>
      <x:c r="C7" s="18" t="str">
        <x:v>حدد أهدافاً موزونة بخطوط أساس ومستهدفات ومسؤولين وتواريخ وقواعد صحة موضوعية.</x:v>
      </x:c>
      <x:c r="D7" s="18" t="str">
        <x:v>حدد أهدافاً موزونة بخطوط أساس ومستهدفات ومسؤولين وتواريخ وقواعد صحة موضوعية.</x:v>
      </x:c>
      <x:c r="E7" s="18" t="str">
        <x:v>حدد أهدافاً موزونة بخطوط أساس ومستهدفات ومسؤولين وتواريخ وقواعد صحة موضوعية.</x:v>
      </x:c>
      <x:c r="F7" s="18" t="str">
        <x:v>حدد أهدافاً موزونة بخطوط أساس ومستهدفات ومسؤولين وتواريخ وقواعد صحة موضوعية.</x:v>
      </x:c>
      <x:c r="G7" s="18" t="str">
        <x:v>حدد أهدافاً موزونة بخطوط أساس ومستهدفات ومسؤولين وتواريخ وقواعد صحة موضوعية.</x:v>
      </x:c>
      <x:c r="H7" s="18" t="str">
        <x:v>حدد أهدافاً موزونة بخطوط أساس ومستهدفات ومسؤولين وتواريخ وقواعد صحة موضوعية.</x:v>
      </x:c>
      <x:c r="I7" s="18" t="str">
        <x:v>حدد أهدافاً موزونة بخطوط أساس ومستهدفات ومسؤولين وتواريخ وقواعد صحة موضوعية.</x:v>
      </x:c>
      <x:c r="J7" s="18" t="str">
        <x:v>حدد أهدافاً موزونة بخطوط أساس ومستهدفات ومسؤولين وتواريخ وقواعد صحة موضوعية.</x:v>
      </x:c>
      <x:c r="K7" s="18" t="str">
        <x:v>حدد أهدافاً موزونة بخطوط أساس ومستهدفات ومسؤولين وتواريخ وقواعد صحة موضوعية.</x:v>
      </x:c>
      <x:c r="L7" s="18" t="str">
        <x:v>حدد أهدافاً موزونة بخطوط أساس ومستهدفات ومسؤولين وتواريخ وقواعد صحة موضوعية.</x:v>
      </x:c>
      <x:c r="M7" s="18" t="str">
        <x:v>حدد أهدافاً موزونة بخطوط أساس ومستهدفات ومسؤولين وتواريخ وقواعد صحة موضوعية.</x:v>
      </x:c>
      <x:c r="N7" s="18" t="str">
        <x:v>حدد أهدافاً موزونة بخطوط أساس ومستهدفات ومسؤولين وتواريخ وقواعد صحة موضوعية.</x:v>
      </x:c>
      <x:c r="O7" s="18" t="str">
        <x:v>حدد أهدافاً موزونة بخطوط أساس ومستهدفات ومسؤولين وتواريخ وقواعد صحة موضوعية.</x:v>
      </x:c>
      <x:c r="P7" s="18" t="str">
        <x:v>حدد أهدافاً موزونة بخطوط أساس ومستهدفات ومسؤولين وتواريخ وقواعد صحة موضوعية.</x:v>
      </x:c>
      <x:c r="Q7" s="18" t="str">
        <x:v>حدد أهدافاً موزونة بخطوط أساس ومستهدفات ومسؤولين وتواريخ وقواعد صحة موضوعية.</x:v>
      </x:c>
      <x:c r="R7" s="18" t="str">
        <x:v>حدد أهدافاً موزونة بخطوط أساس ومستهدفات ومسؤولين وتواريخ وقواعد صحة موضوعية.</x:v>
      </x:c>
      <x:c r="S7" s="18" t="str">
        <x:v>حدد أهدافاً موزونة بخطوط أساس ومستهدفات ومسؤولين وتواريخ وقواعد صحة موضوعية.</x:v>
      </x:c>
      <x:c r="T7" s="18" t="str">
        <x:v>حدد أهدافاً موزونة بخطوط أساس ومستهدفات ومسؤولين وتواريخ وقواعد صحة موضوعية.</x:v>
      </x:c>
      <x:c r="U7" s="18" t="str">
        <x:v>حدد أهدافاً موزونة بخطوط أساس ومستهدفات ومسؤولين وتواريخ وقواعد صحة موضوعية.</x:v>
      </x:c>
      <x:c r="V7" s="18" t="str">
        <x:v>حدد أهدافاً موزونة بخطوط أساس ومستهدفات ومسؤولين وتواريخ وقواعد صحة موضوعية.</x:v>
      </x:c>
      <x:c r="AE7" t="str">
        <x:v>درجة</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معرف الهدف</x:v>
      </x:c>
      <x:c r="B10" s="42" t="str">
        <x:v>الأولوية الاستراتيجية</x:v>
      </x:c>
      <x:c r="C10" s="42" t="str">
        <x:v>الهدف</x:v>
      </x:c>
      <x:c r="D10" s="42" t="str">
        <x:v>المسؤول</x:v>
      </x:c>
      <x:c r="E10" s="42" t="str">
        <x:v>القسم</x:v>
      </x:c>
      <x:c r="F10" s="42" t="str">
        <x:v>الوزن</x:v>
      </x:c>
      <x:c r="G10" s="42" t="str">
        <x:v>خط الأساس</x:v>
      </x:c>
      <x:c r="H10" s="42" t="str">
        <x:v>المستهدف</x:v>
      </x:c>
      <x:c r="I10" s="42" t="str">
        <x:v>الفعلي</x:v>
      </x:c>
      <x:c r="J10" s="42" t="str">
        <x:v>الوحدة</x:v>
      </x:c>
      <x:c r="K10" s="42" t="str">
        <x:v>الاتجاه</x:v>
      </x:c>
      <x:c r="L10" s="42" t="str">
        <x:v>تاريخ البدء</x:v>
      </x:c>
      <x:c r="M10" s="42" t="str">
        <x:v>تاريخ الاستحقاق</x:v>
      </x:c>
      <x:c r="N10" s="42" t="str">
        <x:v>الحالة</x:v>
      </x:c>
      <x:c r="O10" s="42" t="str">
        <x:v>نسبة التحقيق</x:v>
      </x:c>
      <x:c r="P10" s="42" t="str">
        <x:v>الصحة</x:v>
      </x:c>
      <x:c r="Q10" s="42" t="str">
        <x:v>فحص البيانات</x:v>
      </x:c>
      <x:c r="R10" s="43" t="str">
        <x:v>ترتيب القائمة</x:v>
      </x:c>
      <x:c r="S10" s="4"/>
      <x:c r="T10" s="4"/>
      <x:c r="U10" s="4"/>
      <x:c r="V10" s="4"/>
    </x:row>
    <x:row r="11">
      <x:c r="A11" s="28" t="str">
        <x:v>G-001</x:v>
      </x:c>
      <x:c r="B11" s="28" t="str">
        <x:v>ثقة العملاء</x:v>
      </x:c>
      <x:c r="C11" s="28" t="str">
        <x:v>رفع موثوقية وعود العملاء</x:v>
      </x:c>
      <x:c r="D11" s="28" t="str">
        <x:v>نور المنصوري</x:v>
      </x:c>
      <x:c r="E11" s="28" t="str">
        <x:v>خدمة العملاء</x:v>
      </x:c>
      <x:c r="F11" s="67" t="n">
        <x:v>0.25</x:v>
      </x:c>
      <x:c r="G11" s="28" t="n">
        <x:v>0.82</x:v>
      </x:c>
      <x:c r="H11" s="28" t="n">
        <x:v>0.95</x:v>
      </x:c>
      <x:c r="I11" s="28" t="n">
        <x:v>0.9</x:v>
      </x:c>
      <x:c r="J11" s="28" t="str">
        <x:v>%</x:v>
      </x:c>
      <x:c r="K11" s="28" t="str">
        <x:v>الأعلى أفضل</x:v>
      </x:c>
      <x:c r="L11" s="70" t="d">
        <x:v>2026-10-01T00:00:00.000Z</x:v>
      </x:c>
      <x:c r="M11" s="70" t="d">
        <x:v>2027-09-30T00:00:00.000Z</x:v>
      </x:c>
      <x:c r="N11" s="28" t="str">
        <x:v>قيد التنفيذ</x:v>
      </x:c>
      <x:c r="O11" s="72" t="n">
        <x:f>IF(A11="","",IF(OR(G11="",H11="",I11=""),"",IF(K11="الأقل أفضل",IF(I11=0,1,MIN(2,H11/I11)),IF(H11=0,"",MIN(2,I11/H11)))))</x:f>
        <x:v>0.9473684210526316</x:v>
      </x:c>
      <x:c r="P11" s="64" t="str">
        <x:f>IF(A11="","",IF(N11="مكتمل","مكتمل",IF(N11="ملغى","مغلق",IF(OR(O11="",D11="",M11=""),"ناقص",IF(AND(M11&lt;'الإعداد'!$D$12,O11&lt;'الإعداد'!$D$15),"منحرف",IF(O11&lt;'الإعداد'!$D$14,"معرض للخطر","منتظم"))))))</x:f>
        <x:v>منتظم</x:v>
      </x:c>
      <x:c r="Q11" s="64" t="str">
        <x:f>IF(A11="","",IF(OR(COUNTIF($A$11:$A$100,A11)&gt;1,B11="",C11="",D11="",E11="",F11&lt;0,F11&gt;1,G11="",H11="",I11="",J11="",K11="",L11="",M11="",N11="",M11&lt;L11),"خطأ","سليم"))</x:f>
        <x:v>سليم</x:v>
      </x:c>
      <x:c r="R11" s="75" t="n">
        <x:f>IF(A11="",99999,IF(OR(P11="مكتمل",P11="مغلق"),99999,IF(P11="منحرف",100,IF(P11="معرض للخطر",200,300))+ROW()/10000))</x:f>
        <x:v>300.0011</x:v>
      </x:c>
      <x:c r="S11" s="4"/>
      <x:c r="T11" s="4"/>
      <x:c r="U11" s="4"/>
      <x:c r="V11" s="4"/>
    </x:row>
    <x:row r="12">
      <x:c r="A12" s="29" t="str">
        <x:v>G-002</x:v>
      </x:c>
      <x:c r="B12" s="29" t="str">
        <x:v>النمو المربح</x:v>
      </x:c>
      <x:c r="C12" s="29" t="str">
        <x:v>زيادة الربح الإجمالي المتكرر</x:v>
      </x:c>
      <x:c r="D12" s="29" t="str">
        <x:v>دانيال رويز</x:v>
      </x:c>
      <x:c r="E12" s="29" t="str">
        <x:v>المبيعات</x:v>
      </x:c>
      <x:c r="F12" s="68" t="n">
        <x:v>0.3</x:v>
      </x:c>
      <x:c r="G12" s="29" t="n">
        <x:v>420000</x:v>
      </x:c>
      <x:c r="H12" s="29" t="n">
        <x:v>560000</x:v>
      </x:c>
      <x:c r="I12" s="29" t="n">
        <x:v>498000</x:v>
      </x:c>
      <x:c r="J12" s="29" t="str">
        <x:v>دولار</x:v>
      </x:c>
      <x:c r="K12" s="29" t="str">
        <x:v>الأعلى أفضل</x:v>
      </x:c>
      <x:c r="L12" s="31" t="d">
        <x:v>2026-10-01T00:00:00.000Z</x:v>
      </x:c>
      <x:c r="M12" s="31" t="d">
        <x:v>2027-09-30T00:00:00.000Z</x:v>
      </x:c>
      <x:c r="N12" s="29" t="str">
        <x:v>قيد التنفيذ</x:v>
      </x:c>
      <x:c r="O12" s="73" t="n">
        <x:f>IF(A12="","",IF(OR(G12="",H12="",I12=""),"",IF(K12="الأقل أفضل",IF(I12=0,1,MIN(2,H12/I12)),IF(H12=0,"",MIN(2,I12/H12)))))</x:f>
        <x:v>0.8892857142857142</x:v>
      </x:c>
      <x:c r="P12" s="65" t="str">
        <x:f>IF(A12="","",IF(N12="مكتمل","مكتمل",IF(N12="ملغى","مغلق",IF(OR(O12="",D12="",M12=""),"ناقص",IF(AND(M12&lt;'الإعداد'!$D$12,O12&lt;'الإعداد'!$D$15),"منحرف",IF(O12&lt;'الإعداد'!$D$14,"معرض للخطر","منتظم"))))))</x:f>
        <x:v>منتظم</x:v>
      </x:c>
      <x:c r="Q12" s="65" t="str">
        <x:f>IF(A12="","",IF(OR(COUNTIF($A$11:$A$100,A12)&gt;1,B12="",C12="",D12="",E12="",F12&lt;0,F12&gt;1,G12="",H12="",I12="",J12="",K12="",L12="",M12="",N12="",M12&lt;L12),"خطأ","سليم"))</x:f>
        <x:v>سليم</x:v>
      </x:c>
      <x:c r="R12" s="76" t="n">
        <x:f>IF(A12="",99999,IF(OR(P12="مكتمل",P12="مغلق"),99999,IF(P12="منحرف",100,IF(P12="معرض للخطر",200,300))+ROW()/10000))</x:f>
        <x:v>300.0012</x:v>
      </x:c>
      <x:c r="S12" s="4"/>
      <x:c r="T12" s="4"/>
      <x:c r="U12" s="4"/>
      <x:c r="V12" s="4"/>
    </x:row>
    <x:row r="13">
      <x:c r="A13" s="29" t="str">
        <x:v>G-003</x:v>
      </x:c>
      <x:c r="B13" s="29" t="str">
        <x:v>التميز التشغيلي</x:v>
      </x:c>
      <x:c r="C13" s="29" t="str">
        <x:v>خفض زمن دورة الطلب إلى الإرسال</x:v>
      </x:c>
      <x:c r="D13" s="29" t="str">
        <x:v>مايا حسن</x:v>
      </x:c>
      <x:c r="E13" s="29" t="str">
        <x:v>العمليات</x:v>
      </x:c>
      <x:c r="F13" s="68" t="n">
        <x:v>0.2</x:v>
      </x:c>
      <x:c r="G13" s="29" t="n">
        <x:v>3.8</x:v>
      </x:c>
      <x:c r="H13" s="29" t="n">
        <x:v>2</x:v>
      </x:c>
      <x:c r="I13" s="29" t="n">
        <x:v>2.6</x:v>
      </x:c>
      <x:c r="J13" s="29" t="str">
        <x:v>أيام</x:v>
      </x:c>
      <x:c r="K13" s="29" t="str">
        <x:v>الأقل أفضل</x:v>
      </x:c>
      <x:c r="L13" s="31" t="d">
        <x:v>2026-10-01T00:00:00.000Z</x:v>
      </x:c>
      <x:c r="M13" s="31" t="d">
        <x:v>2027-06-30T00:00:00.000Z</x:v>
      </x:c>
      <x:c r="N13" s="29" t="str">
        <x:v>قيد التنفيذ</x:v>
      </x:c>
      <x:c r="O13" s="73" t="n">
        <x:f>IF(A13="","",IF(OR(G13="",H13="",I13=""),"",IF(K13="الأقل أفضل",IF(I13=0,1,MIN(2,H13/I13)),IF(H13=0,"",MIN(2,I13/H13)))))</x:f>
        <x:v>0.7692307692307692</x:v>
      </x:c>
      <x:c r="P13" s="65" t="str">
        <x:f>IF(A13="","",IF(N13="مكتمل","مكتمل",IF(N13="ملغى","مغلق",IF(OR(O13="",D13="",M13=""),"ناقص",IF(AND(M13&lt;'الإعداد'!$D$12,O13&lt;'الإعداد'!$D$15),"منحرف",IF(O13&lt;'الإعداد'!$D$14,"معرض للخطر","منتظم"))))))</x:f>
        <x:v>معرض للخطر</x:v>
      </x:c>
      <x:c r="Q13" s="65" t="str">
        <x:f>IF(A13="","",IF(OR(COUNTIF($A$11:$A$100,A13)&gt;1,B13="",C13="",D13="",E13="",F13&lt;0,F13&gt;1,G13="",H13="",I13="",J13="",K13="",L13="",M13="",N13="",M13&lt;L13),"خطأ","سليم"))</x:f>
        <x:v>سليم</x:v>
      </x:c>
      <x:c r="R13" s="76" t="n">
        <x:f>IF(A13="",99999,IF(OR(P13="مكتمل",P13="مغلق"),99999,IF(P13="منحرف",100,IF(P13="معرض للخطر",200,300))+ROW()/10000))</x:f>
        <x:v>200.0013</x:v>
      </x:c>
      <x:c r="S13" s="4"/>
      <x:c r="T13" s="4"/>
      <x:c r="U13" s="4"/>
      <x:c r="V13" s="4"/>
    </x:row>
    <x:row r="14">
      <x:c r="A14" s="29" t="str">
        <x:v>G-004</x:v>
      </x:c>
      <x:c r="B14" s="29" t="str">
        <x:v>التميز التشغيلي</x:v>
      </x:c>
      <x:c r="C14" s="29" t="str">
        <x:v>تحسين دقة سجلات المخزون</x:v>
      </x:c>
      <x:c r="D14" s="29" t="str">
        <x:v>لوكاس مارتن</x:v>
      </x:c>
      <x:c r="E14" s="29" t="str">
        <x:v>العمليات</x:v>
      </x:c>
      <x:c r="F14" s="68" t="n">
        <x:v>0.1</x:v>
      </x:c>
      <x:c r="G14" s="29" t="n">
        <x:v>0.91</x:v>
      </x:c>
      <x:c r="H14" s="29" t="n">
        <x:v>0.98</x:v>
      </x:c>
      <x:c r="I14" s="29" t="n">
        <x:v>0.96</x:v>
      </x:c>
      <x:c r="J14" s="29" t="str">
        <x:v>%</x:v>
      </x:c>
      <x:c r="K14" s="29" t="str">
        <x:v>الأعلى أفضل</x:v>
      </x:c>
      <x:c r="L14" s="31" t="d">
        <x:v>2026-10-01T00:00:00.000Z</x:v>
      </x:c>
      <x:c r="M14" s="31" t="d">
        <x:v>2027-03-31T00:00:00.000Z</x:v>
      </x:c>
      <x:c r="N14" s="29" t="str">
        <x:v>قيد التنفيذ</x:v>
      </x:c>
      <x:c r="O14" s="73" t="n">
        <x:f>IF(A14="","",IF(OR(G14="",H14="",I14=""),"",IF(K14="الأقل أفضل",IF(I14=0,1,MIN(2,H14/I14)),IF(H14=0,"",MIN(2,I14/H14)))))</x:f>
        <x:v>0.9795918367346939</x:v>
      </x:c>
      <x:c r="P14" s="65" t="str">
        <x:f>IF(A14="","",IF(N14="مكتمل","مكتمل",IF(N14="ملغى","مغلق",IF(OR(O14="",D14="",M14=""),"ناقص",IF(AND(M14&lt;'الإعداد'!$D$12,O14&lt;'الإعداد'!$D$15),"منحرف",IF(O14&lt;'الإعداد'!$D$14,"معرض للخطر","منتظم"))))))</x:f>
        <x:v>منتظم</x:v>
      </x:c>
      <x:c r="Q14" s="65" t="str">
        <x:f>IF(A14="","",IF(OR(COUNTIF($A$11:$A$100,A14)&gt;1,B14="",C14="",D14="",E14="",F14&lt;0,F14&gt;1,G14="",H14="",I14="",J14="",K14="",L14="",M14="",N14="",M14&lt;L14),"خطأ","سليم"))</x:f>
        <x:v>سليم</x:v>
      </x:c>
      <x:c r="R14" s="76" t="n">
        <x:f>IF(A14="",99999,IF(OR(P14="مكتمل",P14="مغلق"),99999,IF(P14="منحرف",100,IF(P14="معرض للخطر",200,300))+ROW()/10000))</x:f>
        <x:v>300.0014</x:v>
      </x:c>
      <x:c r="S14" s="4"/>
      <x:c r="T14" s="4"/>
      <x:c r="U14" s="4"/>
      <x:c r="V14" s="4"/>
    </x:row>
    <x:row r="15">
      <x:c r="A15" s="29" t="str">
        <x:v>G-005</x:v>
      </x:c>
      <x:c r="B15" s="29" t="str">
        <x:v>قدرة الفريق</x:v>
      </x:c>
      <x:c r="C15" s="29" t="str">
        <x:v>بناء قدرة المديرين على التوجيه</x:v>
      </x:c>
      <x:c r="D15" s="29" t="str">
        <x:v>عمر صالح</x:v>
      </x:c>
      <x:c r="E15" s="29" t="str">
        <x:v>الموارد البشرية</x:v>
      </x:c>
      <x:c r="F15" s="68" t="n">
        <x:v>0.15</x:v>
      </x:c>
      <x:c r="G15" s="29" t="n">
        <x:v>0.4</x:v>
      </x:c>
      <x:c r="H15" s="29" t="n">
        <x:v>0.9</x:v>
      </x:c>
      <x:c r="I15" s="29" t="n">
        <x:v>0.58</x:v>
      </x:c>
      <x:c r="J15" s="29" t="str">
        <x:v>%</x:v>
      </x:c>
      <x:c r="K15" s="29" t="str">
        <x:v>الأعلى أفضل</x:v>
      </x:c>
      <x:c r="L15" s="31" t="d">
        <x:v>2026-10-01T00:00:00.000Z</x:v>
      </x:c>
      <x:c r="M15" s="31" t="d">
        <x:v>2027-09-30T00:00:00.000Z</x:v>
      </x:c>
      <x:c r="N15" s="29" t="str">
        <x:v>قيد التنفيذ</x:v>
      </x:c>
      <x:c r="O15" s="73" t="n">
        <x:f>IF(A15="","",IF(OR(G15="",H15="",I15=""),"",IF(K15="الأقل أفضل",IF(I15=0,1,MIN(2,H15/I15)),IF(H15=0,"",MIN(2,I15/H15)))))</x:f>
        <x:v>0.6444444444444444</x:v>
      </x:c>
      <x:c r="P15" s="65" t="str">
        <x:f>IF(A15="","",IF(N15="مكتمل","مكتمل",IF(N15="ملغى","مغلق",IF(OR(O15="",D15="",M15=""),"ناقص",IF(AND(M15&lt;'الإعداد'!$D$12,O15&lt;'الإعداد'!$D$15),"منحرف",IF(O15&lt;'الإعداد'!$D$14,"معرض للخطر","منتظم"))))))</x:f>
        <x:v>معرض للخطر</x:v>
      </x:c>
      <x:c r="Q15" s="65" t="str">
        <x:f>IF(A15="","",IF(OR(COUNTIF($A$11:$A$100,A15)&gt;1,B15="",C15="",D15="",E15="",F15&lt;0,F15&gt;1,G15="",H15="",I15="",J15="",K15="",L15="",M15="",N15="",M15&lt;L15),"خطأ","سليم"))</x:f>
        <x:v>سليم</x:v>
      </x:c>
      <x:c r="R15" s="76" t="n">
        <x:f>IF(A15="",99999,IF(OR(P15="مكتمل",P15="مغلق"),99999,IF(P15="منحرف",100,IF(P15="معرض للخطر",200,300))+ROW()/10000))</x:f>
        <x:v>200.0015</x:v>
      </x:c>
      <x:c r="S15" s="4"/>
      <x:c r="T15" s="4"/>
      <x:c r="U15" s="4"/>
      <x:c r="V15" s="4"/>
    </x:row>
    <x:row r="16">
      <x:c r="A16" s="29" t="str">
        <x:v>G-006</x:v>
      </x:c>
      <x:c r="B16" s="29" t="str">
        <x:v>ثقة العملاء</x:v>
      </x:c>
      <x:c r="C16" s="29" t="str">
        <x:v>إغلاق الشكاوى ذات الأولوية خلال يومين</x:v>
      </x:c>
      <x:c r="D16" s="29" t="str">
        <x:v>نور المنصوري</x:v>
      </x:c>
      <x:c r="E16" s="29" t="str">
        <x:v>خدمة العملاء</x:v>
      </x:c>
      <x:c r="F16" s="68" t="n">
        <x:v>0</x:v>
      </x:c>
      <x:c r="G16" s="29" t="n">
        <x:v>0.68</x:v>
      </x:c>
      <x:c r="H16" s="29" t="n">
        <x:v>0.9</x:v>
      </x:c>
      <x:c r="I16" s="29" t="n">
        <x:v>0.92</x:v>
      </x:c>
      <x:c r="J16" s="29" t="str">
        <x:v>%</x:v>
      </x:c>
      <x:c r="K16" s="29" t="str">
        <x:v>الأعلى أفضل</x:v>
      </x:c>
      <x:c r="L16" s="31" t="d">
        <x:v>2026-07-01T00:00:00.000Z</x:v>
      </x:c>
      <x:c r="M16" s="31" t="d">
        <x:v>2026-10-15T00:00:00.000Z</x:v>
      </x:c>
      <x:c r="N16" s="29" t="str">
        <x:v>مكتمل</x:v>
      </x:c>
      <x:c r="O16" s="73" t="n">
        <x:f>IF(A16="","",IF(OR(G16="",H16="",I16=""),"",IF(K16="الأقل أفضل",IF(I16=0,1,MIN(2,H16/I16)),IF(H16=0,"",MIN(2,I16/H16)))))</x:f>
        <x:v>1.0222222222222221</x:v>
      </x:c>
      <x:c r="P16" s="65" t="str">
        <x:f>IF(A16="","",IF(N16="مكتمل","مكتمل",IF(N16="ملغى","مغلق",IF(OR(O16="",D16="",M16=""),"ناقص",IF(AND(M16&lt;'الإعداد'!$D$12,O16&lt;'الإعداد'!$D$15),"منحرف",IF(O16&lt;'الإعداد'!$D$14,"معرض للخطر","منتظم"))))))</x:f>
        <x:v>مكتمل</x:v>
      </x:c>
      <x:c r="Q16" s="65" t="str">
        <x:f>IF(A16="","",IF(OR(COUNTIF($A$11:$A$100,A16)&gt;1,B16="",C16="",D16="",E16="",F16&lt;0,F16&gt;1,G16="",H16="",I16="",J16="",K16="",L16="",M16="",N16="",M16&lt;L16),"خطأ","سليم"))</x:f>
        <x:v>سليم</x:v>
      </x:c>
      <x:c r="R16" s="76" t="n">
        <x:f>IF(A16="",99999,IF(OR(P16="مكتمل",P16="مغلق"),99999,IF(P16="منحرف",100,IF(P16="معرض للخطر",200,300))+ROW()/10000))</x:f>
        <x:v>99999</x:v>
      </x:c>
      <x:c r="S16" s="4"/>
      <x:c r="T16" s="4"/>
      <x:c r="U16" s="4"/>
      <x:c r="V16" s="4"/>
    </x:row>
    <x:row r="17">
      <x:c r="A17" s="29"/>
      <x:c r="B17" s="29"/>
      <x:c r="C17" s="29"/>
      <x:c r="D17" s="29"/>
      <x:c r="E17" s="29"/>
      <x:c r="F17" s="68"/>
      <x:c r="G17" s="29"/>
      <x:c r="H17" s="29"/>
      <x:c r="I17" s="29"/>
      <x:c r="J17" s="29"/>
      <x:c r="K17" s="29"/>
      <x:c r="L17" s="31"/>
      <x:c r="M17" s="31"/>
      <x:c r="N17" s="29"/>
      <x:c r="O17" s="73" t="str">
        <x:f>IF(A17="","",IF(OR(G17="",H17="",I17=""),"",IF(K17="الأقل أفضل",IF(I17=0,1,MIN(2,H17/I17)),IF(H17=0,"",MIN(2,I17/H17)))))</x:f>
      </x:c>
      <x:c r="P17" s="65" t="str">
        <x:f>IF(A17="","",IF(N17="مكتمل","مكتمل",IF(N17="ملغى","مغلق",IF(OR(O17="",D17="",M17=""),"ناقص",IF(AND(M17&lt;'الإعداد'!$D$12,O17&lt;'الإعداد'!$D$15),"منحرف",IF(O17&lt;'الإعداد'!$D$14,"معرض للخطر","منتظم"))))))</x:f>
      </x:c>
      <x:c r="Q17" s="65" t="str">
        <x:f>IF(A17="","",IF(OR(COUNTIF($A$11:$A$100,A17)&gt;1,B17="",C17="",D17="",E17="",F17&lt;0,F17&gt;1,G17="",H17="",I17="",J17="",K17="",L17="",M17="",N17="",M17&lt;L17),"خطأ","سليم"))</x:f>
      </x:c>
      <x:c r="R17" s="76" t="n">
        <x:f>IF(A17="",99999,IF(OR(P17="مكتمل",P17="مغلق"),99999,IF(P17="منحرف",100,IF(P17="معرض للخطر",200,300))+ROW()/10000))</x:f>
        <x:v>99999</x:v>
      </x:c>
      <x:c r="S17" s="4"/>
      <x:c r="T17" s="4"/>
      <x:c r="U17" s="4"/>
      <x:c r="V17" s="4"/>
    </x:row>
    <x:row r="18">
      <x:c r="A18" s="29"/>
      <x:c r="B18" s="29"/>
      <x:c r="C18" s="29"/>
      <x:c r="D18" s="29"/>
      <x:c r="E18" s="29"/>
      <x:c r="F18" s="68"/>
      <x:c r="G18" s="29"/>
      <x:c r="H18" s="29"/>
      <x:c r="I18" s="29"/>
      <x:c r="J18" s="29"/>
      <x:c r="K18" s="29"/>
      <x:c r="L18" s="31"/>
      <x:c r="M18" s="31"/>
      <x:c r="N18" s="29"/>
      <x:c r="O18" s="73" t="str">
        <x:f>IF(A18="","",IF(OR(G18="",H18="",I18=""),"",IF(K18="الأقل أفضل",IF(I18=0,1,MIN(2,H18/I18)),IF(H18=0,"",MIN(2,I18/H18)))))</x:f>
      </x:c>
      <x:c r="P18" s="65" t="str">
        <x:f>IF(A18="","",IF(N18="مكتمل","مكتمل",IF(N18="ملغى","مغلق",IF(OR(O18="",D18="",M18=""),"ناقص",IF(AND(M18&lt;'الإعداد'!$D$12,O18&lt;'الإعداد'!$D$15),"منحرف",IF(O18&lt;'الإعداد'!$D$14,"معرض للخطر","منتظم"))))))</x:f>
      </x:c>
      <x:c r="Q18" s="65" t="str">
        <x:f>IF(A18="","",IF(OR(COUNTIF($A$11:$A$100,A18)&gt;1,B18="",C18="",D18="",E18="",F18&lt;0,F18&gt;1,G18="",H18="",I18="",J18="",K18="",L18="",M18="",N18="",M18&lt;L18),"خطأ","سليم"))</x:f>
      </x:c>
      <x:c r="R18" s="76" t="n">
        <x:f>IF(A18="",99999,IF(OR(P18="مكتمل",P18="مغلق"),99999,IF(P18="منحرف",100,IF(P18="معرض للخطر",200,300))+ROW()/10000))</x:f>
        <x:v>99999</x:v>
      </x:c>
      <x:c r="S18" s="4"/>
      <x:c r="T18" s="4"/>
      <x:c r="U18" s="4"/>
      <x:c r="V18" s="4"/>
    </x:row>
    <x:row r="19">
      <x:c r="A19" s="29"/>
      <x:c r="B19" s="29"/>
      <x:c r="C19" s="29"/>
      <x:c r="D19" s="29"/>
      <x:c r="E19" s="29"/>
      <x:c r="F19" s="68"/>
      <x:c r="G19" s="29"/>
      <x:c r="H19" s="29"/>
      <x:c r="I19" s="29"/>
      <x:c r="J19" s="29"/>
      <x:c r="K19" s="29"/>
      <x:c r="L19" s="31"/>
      <x:c r="M19" s="31"/>
      <x:c r="N19" s="29"/>
      <x:c r="O19" s="73" t="str">
        <x:f>IF(A19="","",IF(OR(G19="",H19="",I19=""),"",IF(K19="الأقل أفضل",IF(I19=0,1,MIN(2,H19/I19)),IF(H19=0,"",MIN(2,I19/H19)))))</x:f>
      </x:c>
      <x:c r="P19" s="65" t="str">
        <x:f>IF(A19="","",IF(N19="مكتمل","مكتمل",IF(N19="ملغى","مغلق",IF(OR(O19="",D19="",M19=""),"ناقص",IF(AND(M19&lt;'الإعداد'!$D$12,O19&lt;'الإعداد'!$D$15),"منحرف",IF(O19&lt;'الإعداد'!$D$14,"معرض للخطر","منتظم"))))))</x:f>
      </x:c>
      <x:c r="Q19" s="65" t="str">
        <x:f>IF(A19="","",IF(OR(COUNTIF($A$11:$A$100,A19)&gt;1,B19="",C19="",D19="",E19="",F19&lt;0,F19&gt;1,G19="",H19="",I19="",J19="",K19="",L19="",M19="",N19="",M19&lt;L19),"خطأ","سليم"))</x:f>
      </x:c>
      <x:c r="R19" s="76" t="n">
        <x:f>IF(A19="",99999,IF(OR(P19="مكتمل",P19="مغلق"),99999,IF(P19="منحرف",100,IF(P19="معرض للخطر",200,300))+ROW()/10000))</x:f>
        <x:v>99999</x:v>
      </x:c>
      <x:c r="S19" s="4"/>
      <x:c r="T19" s="4"/>
      <x:c r="U19" s="4"/>
      <x:c r="V19" s="4"/>
    </x:row>
    <x:row r="20">
      <x:c r="A20" s="29"/>
      <x:c r="B20" s="29"/>
      <x:c r="C20" s="29"/>
      <x:c r="D20" s="29"/>
      <x:c r="E20" s="29"/>
      <x:c r="F20" s="68"/>
      <x:c r="G20" s="29"/>
      <x:c r="H20" s="29"/>
      <x:c r="I20" s="29"/>
      <x:c r="J20" s="29"/>
      <x:c r="K20" s="29"/>
      <x:c r="L20" s="31"/>
      <x:c r="M20" s="31"/>
      <x:c r="N20" s="29"/>
      <x:c r="O20" s="73" t="str">
        <x:f>IF(A20="","",IF(OR(G20="",H20="",I20=""),"",IF(K20="الأقل أفضل",IF(I20=0,1,MIN(2,H20/I20)),IF(H20=0,"",MIN(2,I20/H20)))))</x:f>
      </x:c>
      <x:c r="P20" s="65" t="str">
        <x:f>IF(A20="","",IF(N20="مكتمل","مكتمل",IF(N20="ملغى","مغلق",IF(OR(O20="",D20="",M20=""),"ناقص",IF(AND(M20&lt;'الإعداد'!$D$12,O20&lt;'الإعداد'!$D$15),"منحرف",IF(O20&lt;'الإعداد'!$D$14,"معرض للخطر","منتظم"))))))</x:f>
      </x:c>
      <x:c r="Q20" s="65" t="str">
        <x:f>IF(A20="","",IF(OR(COUNTIF($A$11:$A$100,A20)&gt;1,B20="",C20="",D20="",E20="",F20&lt;0,F20&gt;1,G20="",H20="",I20="",J20="",K20="",L20="",M20="",N20="",M20&lt;L20),"خطأ","سليم"))</x:f>
      </x:c>
      <x:c r="R20" s="76" t="n">
        <x:f>IF(A20="",99999,IF(OR(P20="مكتمل",P20="مغلق"),99999,IF(P20="منحرف",100,IF(P20="معرض للخطر",200,300))+ROW()/10000))</x:f>
        <x:v>99999</x:v>
      </x:c>
      <x:c r="S20" s="4"/>
      <x:c r="T20" s="4"/>
      <x:c r="U20" s="4"/>
      <x:c r="V20" s="4"/>
    </x:row>
    <x:row r="21">
      <x:c r="A21" s="29"/>
      <x:c r="B21" s="29"/>
      <x:c r="C21" s="29"/>
      <x:c r="D21" s="29"/>
      <x:c r="E21" s="29"/>
      <x:c r="F21" s="68"/>
      <x:c r="G21" s="29"/>
      <x:c r="H21" s="29"/>
      <x:c r="I21" s="29"/>
      <x:c r="J21" s="29"/>
      <x:c r="K21" s="29"/>
      <x:c r="L21" s="31"/>
      <x:c r="M21" s="31"/>
      <x:c r="N21" s="29"/>
      <x:c r="O21" s="73" t="str">
        <x:f>IF(A21="","",IF(OR(G21="",H21="",I21=""),"",IF(K21="الأقل أفضل",IF(I21=0,1,MIN(2,H21/I21)),IF(H21=0,"",MIN(2,I21/H21)))))</x:f>
      </x:c>
      <x:c r="P21" s="65" t="str">
        <x:f>IF(A21="","",IF(N21="مكتمل","مكتمل",IF(N21="ملغى","مغلق",IF(OR(O21="",D21="",M21=""),"ناقص",IF(AND(M21&lt;'الإعداد'!$D$12,O21&lt;'الإعداد'!$D$15),"منحرف",IF(O21&lt;'الإعداد'!$D$14,"معرض للخطر","منتظم"))))))</x:f>
      </x:c>
      <x:c r="Q21" s="65" t="str">
        <x:f>IF(A21="","",IF(OR(COUNTIF($A$11:$A$100,A21)&gt;1,B21="",C21="",D21="",E21="",F21&lt;0,F21&gt;1,G21="",H21="",I21="",J21="",K21="",L21="",M21="",N21="",M21&lt;L21),"خطأ","سليم"))</x:f>
      </x:c>
      <x:c r="R21" s="76" t="n">
        <x:f>IF(A21="",99999,IF(OR(P21="مكتمل",P21="مغلق"),99999,IF(P21="منحرف",100,IF(P21="معرض للخطر",200,300))+ROW()/10000))</x:f>
        <x:v>99999</x:v>
      </x:c>
      <x:c r="S21" s="4"/>
      <x:c r="T21" s="4"/>
      <x:c r="U21" s="4"/>
      <x:c r="V21" s="4"/>
    </x:row>
    <x:row r="22">
      <x:c r="A22" s="29"/>
      <x:c r="B22" s="29"/>
      <x:c r="C22" s="29"/>
      <x:c r="D22" s="29"/>
      <x:c r="E22" s="29"/>
      <x:c r="F22" s="68"/>
      <x:c r="G22" s="29"/>
      <x:c r="H22" s="29"/>
      <x:c r="I22" s="29"/>
      <x:c r="J22" s="29"/>
      <x:c r="K22" s="29"/>
      <x:c r="L22" s="31"/>
      <x:c r="M22" s="31"/>
      <x:c r="N22" s="29"/>
      <x:c r="O22" s="73" t="str">
        <x:f>IF(A22="","",IF(OR(G22="",H22="",I22=""),"",IF(K22="الأقل أفضل",IF(I22=0,1,MIN(2,H22/I22)),IF(H22=0,"",MIN(2,I22/H22)))))</x:f>
      </x:c>
      <x:c r="P22" s="65" t="str">
        <x:f>IF(A22="","",IF(N22="مكتمل","مكتمل",IF(N22="ملغى","مغلق",IF(OR(O22="",D22="",M22=""),"ناقص",IF(AND(M22&lt;'الإعداد'!$D$12,O22&lt;'الإعداد'!$D$15),"منحرف",IF(O22&lt;'الإعداد'!$D$14,"معرض للخطر","منتظم"))))))</x:f>
      </x:c>
      <x:c r="Q22" s="65" t="str">
        <x:f>IF(A22="","",IF(OR(COUNTIF($A$11:$A$100,A22)&gt;1,B22="",C22="",D22="",E22="",F22&lt;0,F22&gt;1,G22="",H22="",I22="",J22="",K22="",L22="",M22="",N22="",M22&lt;L22),"خطأ","سليم"))</x:f>
      </x:c>
      <x:c r="R22" s="76" t="n">
        <x:f>IF(A22="",99999,IF(OR(P22="مكتمل",P22="مغلق"),99999,IF(P22="منحرف",100,IF(P22="معرض للخطر",200,300))+ROW()/10000))</x:f>
        <x:v>99999</x:v>
      </x:c>
      <x:c r="S22" s="4"/>
      <x:c r="T22" s="4"/>
      <x:c r="U22" s="4"/>
      <x:c r="V22" s="4"/>
    </x:row>
    <x:row r="23">
      <x:c r="A23" s="29"/>
      <x:c r="B23" s="29"/>
      <x:c r="C23" s="29"/>
      <x:c r="D23" s="29"/>
      <x:c r="E23" s="29"/>
      <x:c r="F23" s="68"/>
      <x:c r="G23" s="29"/>
      <x:c r="H23" s="29"/>
      <x:c r="I23" s="29"/>
      <x:c r="J23" s="29"/>
      <x:c r="K23" s="29"/>
      <x:c r="L23" s="31"/>
      <x:c r="M23" s="31"/>
      <x:c r="N23" s="29"/>
      <x:c r="O23" s="73" t="str">
        <x:f>IF(A23="","",IF(OR(G23="",H23="",I23=""),"",IF(K23="الأقل أفضل",IF(I23=0,1,MIN(2,H23/I23)),IF(H23=0,"",MIN(2,I23/H23)))))</x:f>
      </x:c>
      <x:c r="P23" s="65" t="str">
        <x:f>IF(A23="","",IF(N23="مكتمل","مكتمل",IF(N23="ملغى","مغلق",IF(OR(O23="",D23="",M23=""),"ناقص",IF(AND(M23&lt;'الإعداد'!$D$12,O23&lt;'الإعداد'!$D$15),"منحرف",IF(O23&lt;'الإعداد'!$D$14,"معرض للخطر","منتظم"))))))</x:f>
      </x:c>
      <x:c r="Q23" s="65" t="str">
        <x:f>IF(A23="","",IF(OR(COUNTIF($A$11:$A$100,A23)&gt;1,B23="",C23="",D23="",E23="",F23&lt;0,F23&gt;1,G23="",H23="",I23="",J23="",K23="",L23="",M23="",N23="",M23&lt;L23),"خطأ","سليم"))</x:f>
      </x:c>
      <x:c r="R23" s="76" t="n">
        <x:f>IF(A23="",99999,IF(OR(P23="مكتمل",P23="مغلق"),99999,IF(P23="منحرف",100,IF(P23="معرض للخطر",200,300))+ROW()/10000))</x:f>
        <x:v>99999</x:v>
      </x:c>
      <x:c r="S23" s="4"/>
      <x:c r="T23" s="4"/>
      <x:c r="U23" s="4"/>
      <x:c r="V23" s="4"/>
    </x:row>
    <x:row r="24">
      <x:c r="A24" s="29"/>
      <x:c r="B24" s="29"/>
      <x:c r="C24" s="29"/>
      <x:c r="D24" s="29"/>
      <x:c r="E24" s="29"/>
      <x:c r="F24" s="68"/>
      <x:c r="G24" s="29"/>
      <x:c r="H24" s="29"/>
      <x:c r="I24" s="29"/>
      <x:c r="J24" s="29"/>
      <x:c r="K24" s="29"/>
      <x:c r="L24" s="31"/>
      <x:c r="M24" s="31"/>
      <x:c r="N24" s="29"/>
      <x:c r="O24" s="73" t="str">
        <x:f>IF(A24="","",IF(OR(G24="",H24="",I24=""),"",IF(K24="الأقل أفضل",IF(I24=0,1,MIN(2,H24/I24)),IF(H24=0,"",MIN(2,I24/H24)))))</x:f>
      </x:c>
      <x:c r="P24" s="65" t="str">
        <x:f>IF(A24="","",IF(N24="مكتمل","مكتمل",IF(N24="ملغى","مغلق",IF(OR(O24="",D24="",M24=""),"ناقص",IF(AND(M24&lt;'الإعداد'!$D$12,O24&lt;'الإعداد'!$D$15),"منحرف",IF(O24&lt;'الإعداد'!$D$14,"معرض للخطر","منتظم"))))))</x:f>
      </x:c>
      <x:c r="Q24" s="65" t="str">
        <x:f>IF(A24="","",IF(OR(COUNTIF($A$11:$A$100,A24)&gt;1,B24="",C24="",D24="",E24="",F24&lt;0,F24&gt;1,G24="",H24="",I24="",J24="",K24="",L24="",M24="",N24="",M24&lt;L24),"خطأ","سليم"))</x:f>
      </x:c>
      <x:c r="R24" s="76" t="n">
        <x:f>IF(A24="",99999,IF(OR(P24="مكتمل",P24="مغلق"),99999,IF(P24="منحرف",100,IF(P24="معرض للخطر",200,300))+ROW()/10000))</x:f>
        <x:v>99999</x:v>
      </x:c>
      <x:c r="S24" s="4"/>
      <x:c r="T24" s="4"/>
      <x:c r="U24" s="4"/>
      <x:c r="V24" s="4"/>
    </x:row>
    <x:row r="25">
      <x:c r="A25" s="29"/>
      <x:c r="B25" s="29"/>
      <x:c r="C25" s="29"/>
      <x:c r="D25" s="29"/>
      <x:c r="E25" s="29"/>
      <x:c r="F25" s="68"/>
      <x:c r="G25" s="29"/>
      <x:c r="H25" s="29"/>
      <x:c r="I25" s="29"/>
      <x:c r="J25" s="29"/>
      <x:c r="K25" s="29"/>
      <x:c r="L25" s="31"/>
      <x:c r="M25" s="31"/>
      <x:c r="N25" s="29"/>
      <x:c r="O25" s="73" t="str">
        <x:f>IF(A25="","",IF(OR(G25="",H25="",I25=""),"",IF(K25="الأقل أفضل",IF(I25=0,1,MIN(2,H25/I25)),IF(H25=0,"",MIN(2,I25/H25)))))</x:f>
      </x:c>
      <x:c r="P25" s="65" t="str">
        <x:f>IF(A25="","",IF(N25="مكتمل","مكتمل",IF(N25="ملغى","مغلق",IF(OR(O25="",D25="",M25=""),"ناقص",IF(AND(M25&lt;'الإعداد'!$D$12,O25&lt;'الإعداد'!$D$15),"منحرف",IF(O25&lt;'الإعداد'!$D$14,"معرض للخطر","منتظم"))))))</x:f>
      </x:c>
      <x:c r="Q25" s="65" t="str">
        <x:f>IF(A25="","",IF(OR(COUNTIF($A$11:$A$100,A25)&gt;1,B25="",C25="",D25="",E25="",F25&lt;0,F25&gt;1,G25="",H25="",I25="",J25="",K25="",L25="",M25="",N25="",M25&lt;L25),"خطأ","سليم"))</x:f>
      </x:c>
      <x:c r="R25" s="76" t="n">
        <x:f>IF(A25="",99999,IF(OR(P25="مكتمل",P25="مغلق"),99999,IF(P25="منحرف",100,IF(P25="معرض للخطر",200,300))+ROW()/10000))</x:f>
        <x:v>99999</x:v>
      </x:c>
      <x:c r="S25" s="4"/>
      <x:c r="T25" s="4"/>
      <x:c r="U25" s="4"/>
      <x:c r="V25" s="4"/>
    </x:row>
    <x:row r="26">
      <x:c r="A26" s="29"/>
      <x:c r="B26" s="29"/>
      <x:c r="C26" s="29"/>
      <x:c r="D26" s="29"/>
      <x:c r="E26" s="29"/>
      <x:c r="F26" s="68"/>
      <x:c r="G26" s="29"/>
      <x:c r="H26" s="29"/>
      <x:c r="I26" s="29"/>
      <x:c r="J26" s="29"/>
      <x:c r="K26" s="29"/>
      <x:c r="L26" s="31"/>
      <x:c r="M26" s="31"/>
      <x:c r="N26" s="29"/>
      <x:c r="O26" s="73" t="str">
        <x:f>IF(A26="","",IF(OR(G26="",H26="",I26=""),"",IF(K26="الأقل أفضل",IF(I26=0,1,MIN(2,H26/I26)),IF(H26=0,"",MIN(2,I26/H26)))))</x:f>
      </x:c>
      <x:c r="P26" s="65" t="str">
        <x:f>IF(A26="","",IF(N26="مكتمل","مكتمل",IF(N26="ملغى","مغلق",IF(OR(O26="",D26="",M26=""),"ناقص",IF(AND(M26&lt;'الإعداد'!$D$12,O26&lt;'الإعداد'!$D$15),"منحرف",IF(O26&lt;'الإعداد'!$D$14,"معرض للخطر","منتظم"))))))</x:f>
      </x:c>
      <x:c r="Q26" s="65" t="str">
        <x:f>IF(A26="","",IF(OR(COUNTIF($A$11:$A$100,A26)&gt;1,B26="",C26="",D26="",E26="",F26&lt;0,F26&gt;1,G26="",H26="",I26="",J26="",K26="",L26="",M26="",N26="",M26&lt;L26),"خطأ","سليم"))</x:f>
      </x:c>
      <x:c r="R26" s="76" t="n">
        <x:f>IF(A26="",99999,IF(OR(P26="مكتمل",P26="مغلق"),99999,IF(P26="منحرف",100,IF(P26="معرض للخطر",200,300))+ROW()/10000))</x:f>
        <x:v>99999</x:v>
      </x:c>
      <x:c r="S26" s="4"/>
      <x:c r="T26" s="4"/>
      <x:c r="U26" s="4"/>
      <x:c r="V26" s="4"/>
    </x:row>
    <x:row r="27">
      <x:c r="A27" s="29"/>
      <x:c r="B27" s="29"/>
      <x:c r="C27" s="29"/>
      <x:c r="D27" s="29"/>
      <x:c r="E27" s="29"/>
      <x:c r="F27" s="68"/>
      <x:c r="G27" s="29"/>
      <x:c r="H27" s="29"/>
      <x:c r="I27" s="29"/>
      <x:c r="J27" s="29"/>
      <x:c r="K27" s="29"/>
      <x:c r="L27" s="31"/>
      <x:c r="M27" s="31"/>
      <x:c r="N27" s="29"/>
      <x:c r="O27" s="73" t="str">
        <x:f>IF(A27="","",IF(OR(G27="",H27="",I27=""),"",IF(K27="الأقل أفضل",IF(I27=0,1,MIN(2,H27/I27)),IF(H27=0,"",MIN(2,I27/H27)))))</x:f>
      </x:c>
      <x:c r="P27" s="65" t="str">
        <x:f>IF(A27="","",IF(N27="مكتمل","مكتمل",IF(N27="ملغى","مغلق",IF(OR(O27="",D27="",M27=""),"ناقص",IF(AND(M27&lt;'الإعداد'!$D$12,O27&lt;'الإعداد'!$D$15),"منحرف",IF(O27&lt;'الإعداد'!$D$14,"معرض للخطر","منتظم"))))))</x:f>
      </x:c>
      <x:c r="Q27" s="65" t="str">
        <x:f>IF(A27="","",IF(OR(COUNTIF($A$11:$A$100,A27)&gt;1,B27="",C27="",D27="",E27="",F27&lt;0,F27&gt;1,G27="",H27="",I27="",J27="",K27="",L27="",M27="",N27="",M27&lt;L27),"خطأ","سليم"))</x:f>
      </x:c>
      <x:c r="R27" s="76" t="n">
        <x:f>IF(A27="",99999,IF(OR(P27="مكتمل",P27="مغلق"),99999,IF(P27="منحرف",100,IF(P27="معرض للخطر",200,300))+ROW()/10000))</x:f>
        <x:v>99999</x:v>
      </x:c>
      <x:c r="S27" s="4"/>
      <x:c r="T27" s="4"/>
      <x:c r="U27" s="4"/>
      <x:c r="V27" s="4"/>
    </x:row>
    <x:row r="28">
      <x:c r="A28" s="29"/>
      <x:c r="B28" s="29"/>
      <x:c r="C28" s="29"/>
      <x:c r="D28" s="29"/>
      <x:c r="E28" s="29"/>
      <x:c r="F28" s="68"/>
      <x:c r="G28" s="29"/>
      <x:c r="H28" s="29"/>
      <x:c r="I28" s="29"/>
      <x:c r="J28" s="29"/>
      <x:c r="K28" s="29"/>
      <x:c r="L28" s="31"/>
      <x:c r="M28" s="31"/>
      <x:c r="N28" s="29"/>
      <x:c r="O28" s="73" t="str">
        <x:f>IF(A28="","",IF(OR(G28="",H28="",I28=""),"",IF(K28="الأقل أفضل",IF(I28=0,1,MIN(2,H28/I28)),IF(H28=0,"",MIN(2,I28/H28)))))</x:f>
      </x:c>
      <x:c r="P28" s="65" t="str">
        <x:f>IF(A28="","",IF(N28="مكتمل","مكتمل",IF(N28="ملغى","مغلق",IF(OR(O28="",D28="",M28=""),"ناقص",IF(AND(M28&lt;'الإعداد'!$D$12,O28&lt;'الإعداد'!$D$15),"منحرف",IF(O28&lt;'الإعداد'!$D$14,"معرض للخطر","منتظم"))))))</x:f>
      </x:c>
      <x:c r="Q28" s="65" t="str">
        <x:f>IF(A28="","",IF(OR(COUNTIF($A$11:$A$100,A28)&gt;1,B28="",C28="",D28="",E28="",F28&lt;0,F28&gt;1,G28="",H28="",I28="",J28="",K28="",L28="",M28="",N28="",M28&lt;L28),"خطأ","سليم"))</x:f>
      </x:c>
      <x:c r="R28" s="76" t="n">
        <x:f>IF(A28="",99999,IF(OR(P28="مكتمل",P28="مغلق"),99999,IF(P28="منحرف",100,IF(P28="معرض للخطر",200,300))+ROW()/10000))</x:f>
        <x:v>99999</x:v>
      </x:c>
      <x:c r="S28" s="4"/>
      <x:c r="T28" s="4"/>
      <x:c r="U28" s="4"/>
      <x:c r="V28" s="4"/>
    </x:row>
    <x:row r="29">
      <x:c r="A29" s="29"/>
      <x:c r="B29" s="29"/>
      <x:c r="C29" s="29"/>
      <x:c r="D29" s="29"/>
      <x:c r="E29" s="29"/>
      <x:c r="F29" s="68"/>
      <x:c r="G29" s="29"/>
      <x:c r="H29" s="29"/>
      <x:c r="I29" s="29"/>
      <x:c r="J29" s="29"/>
      <x:c r="K29" s="29"/>
      <x:c r="L29" s="31"/>
      <x:c r="M29" s="31"/>
      <x:c r="N29" s="29"/>
      <x:c r="O29" s="73" t="str">
        <x:f>IF(A29="","",IF(OR(G29="",H29="",I29=""),"",IF(K29="الأقل أفضل",IF(I29=0,1,MIN(2,H29/I29)),IF(H29=0,"",MIN(2,I29/H29)))))</x:f>
      </x:c>
      <x:c r="P29" s="65" t="str">
        <x:f>IF(A29="","",IF(N29="مكتمل","مكتمل",IF(N29="ملغى","مغلق",IF(OR(O29="",D29="",M29=""),"ناقص",IF(AND(M29&lt;'الإعداد'!$D$12,O29&lt;'الإعداد'!$D$15),"منحرف",IF(O29&lt;'الإعداد'!$D$14,"معرض للخطر","منتظم"))))))</x:f>
      </x:c>
      <x:c r="Q29" s="65" t="str">
        <x:f>IF(A29="","",IF(OR(COUNTIF($A$11:$A$100,A29)&gt;1,B29="",C29="",D29="",E29="",F29&lt;0,F29&gt;1,G29="",H29="",I29="",J29="",K29="",L29="",M29="",N29="",M29&lt;L29),"خطأ","سليم"))</x:f>
      </x:c>
      <x:c r="R29" s="76" t="n">
        <x:f>IF(A29="",99999,IF(OR(P29="مكتمل",P29="مغلق"),99999,IF(P29="منحرف",100,IF(P29="معرض للخطر",200,300))+ROW()/10000))</x:f>
        <x:v>99999</x:v>
      </x:c>
      <x:c r="S29" s="4"/>
      <x:c r="T29" s="4"/>
      <x:c r="U29" s="4"/>
      <x:c r="V29" s="4"/>
    </x:row>
    <x:row r="30">
      <x:c r="A30" s="29"/>
      <x:c r="B30" s="29"/>
      <x:c r="C30" s="29"/>
      <x:c r="D30" s="29"/>
      <x:c r="E30" s="29"/>
      <x:c r="F30" s="68"/>
      <x:c r="G30" s="29"/>
      <x:c r="H30" s="29"/>
      <x:c r="I30" s="29"/>
      <x:c r="J30" s="29"/>
      <x:c r="K30" s="29"/>
      <x:c r="L30" s="31"/>
      <x:c r="M30" s="31"/>
      <x:c r="N30" s="29"/>
      <x:c r="O30" s="73" t="str">
        <x:f>IF(A30="","",IF(OR(G30="",H30="",I30=""),"",IF(K30="الأقل أفضل",IF(I30=0,1,MIN(2,H30/I30)),IF(H30=0,"",MIN(2,I30/H30)))))</x:f>
      </x:c>
      <x:c r="P30" s="65" t="str">
        <x:f>IF(A30="","",IF(N30="مكتمل","مكتمل",IF(N30="ملغى","مغلق",IF(OR(O30="",D30="",M30=""),"ناقص",IF(AND(M30&lt;'الإعداد'!$D$12,O30&lt;'الإعداد'!$D$15),"منحرف",IF(O30&lt;'الإعداد'!$D$14,"معرض للخطر","منتظم"))))))</x:f>
      </x:c>
      <x:c r="Q30" s="65" t="str">
        <x:f>IF(A30="","",IF(OR(COUNTIF($A$11:$A$100,A30)&gt;1,B30="",C30="",D30="",E30="",F30&lt;0,F30&gt;1,G30="",H30="",I30="",J30="",K30="",L30="",M30="",N30="",M30&lt;L30),"خطأ","سليم"))</x:f>
      </x:c>
      <x:c r="R30" s="76" t="n">
        <x:f>IF(A30="",99999,IF(OR(P30="مكتمل",P30="مغلق"),99999,IF(P30="منحرف",100,IF(P30="معرض للخطر",200,300))+ROW()/10000))</x:f>
        <x:v>99999</x:v>
      </x:c>
      <x:c r="S30" s="4"/>
      <x:c r="T30" s="4"/>
      <x:c r="U30" s="4"/>
      <x:c r="V30" s="4"/>
    </x:row>
    <x:row r="31">
      <x:c r="A31" s="29"/>
      <x:c r="B31" s="29"/>
      <x:c r="C31" s="29"/>
      <x:c r="D31" s="29"/>
      <x:c r="E31" s="29"/>
      <x:c r="F31" s="68"/>
      <x:c r="G31" s="29"/>
      <x:c r="H31" s="29"/>
      <x:c r="I31" s="29"/>
      <x:c r="J31" s="29"/>
      <x:c r="K31" s="29"/>
      <x:c r="L31" s="31"/>
      <x:c r="M31" s="31"/>
      <x:c r="N31" s="29"/>
      <x:c r="O31" s="73" t="str">
        <x:f>IF(A31="","",IF(OR(G31="",H31="",I31=""),"",IF(K31="الأقل أفضل",IF(I31=0,1,MIN(2,H31/I31)),IF(H31=0,"",MIN(2,I31/H31)))))</x:f>
      </x:c>
      <x:c r="P31" s="65" t="str">
        <x:f>IF(A31="","",IF(N31="مكتمل","مكتمل",IF(N31="ملغى","مغلق",IF(OR(O31="",D31="",M31=""),"ناقص",IF(AND(M31&lt;'الإعداد'!$D$12,O31&lt;'الإعداد'!$D$15),"منحرف",IF(O31&lt;'الإعداد'!$D$14,"معرض للخطر","منتظم"))))))</x:f>
      </x:c>
      <x:c r="Q31" s="65" t="str">
        <x:f>IF(A31="","",IF(OR(COUNTIF($A$11:$A$100,A31)&gt;1,B31="",C31="",D31="",E31="",F31&lt;0,F31&gt;1,G31="",H31="",I31="",J31="",K31="",L31="",M31="",N31="",M31&lt;L31),"خطأ","سليم"))</x:f>
      </x:c>
      <x:c r="R31" s="76" t="n">
        <x:f>IF(A31="",99999,IF(OR(P31="مكتمل",P31="مغلق"),99999,IF(P31="منحرف",100,IF(P31="معرض للخطر",200,300))+ROW()/10000))</x:f>
        <x:v>99999</x:v>
      </x:c>
      <x:c r="S31" s="4"/>
      <x:c r="T31" s="4"/>
      <x:c r="U31" s="4"/>
      <x:c r="V31" s="4"/>
    </x:row>
    <x:row r="32">
      <x:c r="A32" s="29"/>
      <x:c r="B32" s="29"/>
      <x:c r="C32" s="29"/>
      <x:c r="D32" s="29"/>
      <x:c r="E32" s="29"/>
      <x:c r="F32" s="68"/>
      <x:c r="G32" s="29"/>
      <x:c r="H32" s="29"/>
      <x:c r="I32" s="29"/>
      <x:c r="J32" s="29"/>
      <x:c r="K32" s="29"/>
      <x:c r="L32" s="31"/>
      <x:c r="M32" s="31"/>
      <x:c r="N32" s="29"/>
      <x:c r="O32" s="73" t="str">
        <x:f>IF(A32="","",IF(OR(G32="",H32="",I32=""),"",IF(K32="الأقل أفضل",IF(I32=0,1,MIN(2,H32/I32)),IF(H32=0,"",MIN(2,I32/H32)))))</x:f>
      </x:c>
      <x:c r="P32" s="65" t="str">
        <x:f>IF(A32="","",IF(N32="مكتمل","مكتمل",IF(N32="ملغى","مغلق",IF(OR(O32="",D32="",M32=""),"ناقص",IF(AND(M32&lt;'الإعداد'!$D$12,O32&lt;'الإعداد'!$D$15),"منحرف",IF(O32&lt;'الإعداد'!$D$14,"معرض للخطر","منتظم"))))))</x:f>
      </x:c>
      <x:c r="Q32" s="65" t="str">
        <x:f>IF(A32="","",IF(OR(COUNTIF($A$11:$A$100,A32)&gt;1,B32="",C32="",D32="",E32="",F32&lt;0,F32&gt;1,G32="",H32="",I32="",J32="",K32="",L32="",M32="",N32="",M32&lt;L32),"خطأ","سليم"))</x:f>
      </x:c>
      <x:c r="R32" s="76" t="n">
        <x:f>IF(A32="",99999,IF(OR(P32="مكتمل",P32="مغلق"),99999,IF(P32="منحرف",100,IF(P32="معرض للخطر",200,300))+ROW()/10000))</x:f>
        <x:v>99999</x:v>
      </x:c>
      <x:c r="S32" s="4"/>
      <x:c r="T32" s="4"/>
      <x:c r="U32" s="4"/>
      <x:c r="V32" s="4"/>
    </x:row>
    <x:row r="33">
      <x:c r="A33" s="29"/>
      <x:c r="B33" s="29"/>
      <x:c r="C33" s="29"/>
      <x:c r="D33" s="29"/>
      <x:c r="E33" s="29"/>
      <x:c r="F33" s="68"/>
      <x:c r="G33" s="29"/>
      <x:c r="H33" s="29"/>
      <x:c r="I33" s="29"/>
      <x:c r="J33" s="29"/>
      <x:c r="K33" s="29"/>
      <x:c r="L33" s="31"/>
      <x:c r="M33" s="31"/>
      <x:c r="N33" s="29"/>
      <x:c r="O33" s="73" t="str">
        <x:f>IF(A33="","",IF(OR(G33="",H33="",I33=""),"",IF(K33="الأقل أفضل",IF(I33=0,1,MIN(2,H33/I33)),IF(H33=0,"",MIN(2,I33/H33)))))</x:f>
      </x:c>
      <x:c r="P33" s="65" t="str">
        <x:f>IF(A33="","",IF(N33="مكتمل","مكتمل",IF(N33="ملغى","مغلق",IF(OR(O33="",D33="",M33=""),"ناقص",IF(AND(M33&lt;'الإعداد'!$D$12,O33&lt;'الإعداد'!$D$15),"منحرف",IF(O33&lt;'الإعداد'!$D$14,"معرض للخطر","منتظم"))))))</x:f>
      </x:c>
      <x:c r="Q33" s="65" t="str">
        <x:f>IF(A33="","",IF(OR(COUNTIF($A$11:$A$100,A33)&gt;1,B33="",C33="",D33="",E33="",F33&lt;0,F33&gt;1,G33="",H33="",I33="",J33="",K33="",L33="",M33="",N33="",M33&lt;L33),"خطأ","سليم"))</x:f>
      </x:c>
      <x:c r="R33" s="76" t="n">
        <x:f>IF(A33="",99999,IF(OR(P33="مكتمل",P33="مغلق"),99999,IF(P33="منحرف",100,IF(P33="معرض للخطر",200,300))+ROW()/10000))</x:f>
        <x:v>99999</x:v>
      </x:c>
      <x:c r="S33" s="4"/>
      <x:c r="T33" s="4"/>
      <x:c r="U33" s="4"/>
      <x:c r="V33" s="4"/>
    </x:row>
    <x:row r="34">
      <x:c r="A34" s="29"/>
      <x:c r="B34" s="29"/>
      <x:c r="C34" s="29"/>
      <x:c r="D34" s="29"/>
      <x:c r="E34" s="29"/>
      <x:c r="F34" s="68"/>
      <x:c r="G34" s="29"/>
      <x:c r="H34" s="29"/>
      <x:c r="I34" s="29"/>
      <x:c r="J34" s="29"/>
      <x:c r="K34" s="29"/>
      <x:c r="L34" s="31"/>
      <x:c r="M34" s="31"/>
      <x:c r="N34" s="29"/>
      <x:c r="O34" s="73" t="str">
        <x:f>IF(A34="","",IF(OR(G34="",H34="",I34=""),"",IF(K34="الأقل أفضل",IF(I34=0,1,MIN(2,H34/I34)),IF(H34=0,"",MIN(2,I34/H34)))))</x:f>
      </x:c>
      <x:c r="P34" s="65" t="str">
        <x:f>IF(A34="","",IF(N34="مكتمل","مكتمل",IF(N34="ملغى","مغلق",IF(OR(O34="",D34="",M34=""),"ناقص",IF(AND(M34&lt;'الإعداد'!$D$12,O34&lt;'الإعداد'!$D$15),"منحرف",IF(O34&lt;'الإعداد'!$D$14,"معرض للخطر","منتظم"))))))</x:f>
      </x:c>
      <x:c r="Q34" s="65" t="str">
        <x:f>IF(A34="","",IF(OR(COUNTIF($A$11:$A$100,A34)&gt;1,B34="",C34="",D34="",E34="",F34&lt;0,F34&gt;1,G34="",H34="",I34="",J34="",K34="",L34="",M34="",N34="",M34&lt;L34),"خطأ","سليم"))</x:f>
      </x:c>
      <x:c r="R34" s="76" t="n">
        <x:f>IF(A34="",99999,IF(OR(P34="مكتمل",P34="مغلق"),99999,IF(P34="منحرف",100,IF(P34="معرض للخطر",200,300))+ROW()/10000))</x:f>
        <x:v>99999</x:v>
      </x:c>
      <x:c r="S34" s="4"/>
      <x:c r="T34" s="4"/>
      <x:c r="U34" s="4"/>
      <x:c r="V34" s="4"/>
    </x:row>
    <x:row r="35">
      <x:c r="A35" s="29"/>
      <x:c r="B35" s="29"/>
      <x:c r="C35" s="29"/>
      <x:c r="D35" s="29"/>
      <x:c r="E35" s="29"/>
      <x:c r="F35" s="68"/>
      <x:c r="G35" s="29"/>
      <x:c r="H35" s="29"/>
      <x:c r="I35" s="29"/>
      <x:c r="J35" s="29"/>
      <x:c r="K35" s="29"/>
      <x:c r="L35" s="31"/>
      <x:c r="M35" s="31"/>
      <x:c r="N35" s="29"/>
      <x:c r="O35" s="73" t="str">
        <x:f>IF(A35="","",IF(OR(G35="",H35="",I35=""),"",IF(K35="الأقل أفضل",IF(I35=0,1,MIN(2,H35/I35)),IF(H35=0,"",MIN(2,I35/H35)))))</x:f>
      </x:c>
      <x:c r="P35" s="65" t="str">
        <x:f>IF(A35="","",IF(N35="مكتمل","مكتمل",IF(N35="ملغى","مغلق",IF(OR(O35="",D35="",M35=""),"ناقص",IF(AND(M35&lt;'الإعداد'!$D$12,O35&lt;'الإعداد'!$D$15),"منحرف",IF(O35&lt;'الإعداد'!$D$14,"معرض للخطر","منتظم"))))))</x:f>
      </x:c>
      <x:c r="Q35" s="65" t="str">
        <x:f>IF(A35="","",IF(OR(COUNTIF($A$11:$A$100,A35)&gt;1,B35="",C35="",D35="",E35="",F35&lt;0,F35&gt;1,G35="",H35="",I35="",J35="",K35="",L35="",M35="",N35="",M35&lt;L35),"خطأ","سليم"))</x:f>
      </x:c>
      <x:c r="R35" s="76" t="n">
        <x:f>IF(A35="",99999,IF(OR(P35="مكتمل",P35="مغلق"),99999,IF(P35="منحرف",100,IF(P35="معرض للخطر",200,300))+ROW()/10000))</x:f>
        <x:v>99999</x:v>
      </x:c>
      <x:c r="S35" s="4"/>
      <x:c r="T35" s="4"/>
      <x:c r="U35" s="4"/>
      <x:c r="V35" s="4"/>
    </x:row>
    <x:row r="36">
      <x:c r="A36" s="29"/>
      <x:c r="B36" s="29"/>
      <x:c r="C36" s="29"/>
      <x:c r="D36" s="29"/>
      <x:c r="E36" s="29"/>
      <x:c r="F36" s="68"/>
      <x:c r="G36" s="29"/>
      <x:c r="H36" s="29"/>
      <x:c r="I36" s="29"/>
      <x:c r="J36" s="29"/>
      <x:c r="K36" s="29"/>
      <x:c r="L36" s="31"/>
      <x:c r="M36" s="31"/>
      <x:c r="N36" s="29"/>
      <x:c r="O36" s="73" t="str">
        <x:f>IF(A36="","",IF(OR(G36="",H36="",I36=""),"",IF(K36="الأقل أفضل",IF(I36=0,1,MIN(2,H36/I36)),IF(H36=0,"",MIN(2,I36/H36)))))</x:f>
      </x:c>
      <x:c r="P36" s="65" t="str">
        <x:f>IF(A36="","",IF(N36="مكتمل","مكتمل",IF(N36="ملغى","مغلق",IF(OR(O36="",D36="",M36=""),"ناقص",IF(AND(M36&lt;'الإعداد'!$D$12,O36&lt;'الإعداد'!$D$15),"منحرف",IF(O36&lt;'الإعداد'!$D$14,"معرض للخطر","منتظم"))))))</x:f>
      </x:c>
      <x:c r="Q36" s="65" t="str">
        <x:f>IF(A36="","",IF(OR(COUNTIF($A$11:$A$100,A36)&gt;1,B36="",C36="",D36="",E36="",F36&lt;0,F36&gt;1,G36="",H36="",I36="",J36="",K36="",L36="",M36="",N36="",M36&lt;L36),"خطأ","سليم"))</x:f>
      </x:c>
      <x:c r="R36" s="76" t="n">
        <x:f>IF(A36="",99999,IF(OR(P36="مكتمل",P36="مغلق"),99999,IF(P36="منحرف",100,IF(P36="معرض للخطر",200,300))+ROW()/10000))</x:f>
        <x:v>99999</x:v>
      </x:c>
      <x:c r="S36" s="4"/>
      <x:c r="T36" s="4"/>
      <x:c r="U36" s="4"/>
      <x:c r="V36" s="4"/>
    </x:row>
    <x:row r="37">
      <x:c r="A37" s="29"/>
      <x:c r="B37" s="29"/>
      <x:c r="C37" s="29"/>
      <x:c r="D37" s="29"/>
      <x:c r="E37" s="29"/>
      <x:c r="F37" s="68"/>
      <x:c r="G37" s="29"/>
      <x:c r="H37" s="29"/>
      <x:c r="I37" s="29"/>
      <x:c r="J37" s="29"/>
      <x:c r="K37" s="29"/>
      <x:c r="L37" s="31"/>
      <x:c r="M37" s="31"/>
      <x:c r="N37" s="29"/>
      <x:c r="O37" s="73" t="str">
        <x:f>IF(A37="","",IF(OR(G37="",H37="",I37=""),"",IF(K37="الأقل أفضل",IF(I37=0,1,MIN(2,H37/I37)),IF(H37=0,"",MIN(2,I37/H37)))))</x:f>
      </x:c>
      <x:c r="P37" s="65" t="str">
        <x:f>IF(A37="","",IF(N37="مكتمل","مكتمل",IF(N37="ملغى","مغلق",IF(OR(O37="",D37="",M37=""),"ناقص",IF(AND(M37&lt;'الإعداد'!$D$12,O37&lt;'الإعداد'!$D$15),"منحرف",IF(O37&lt;'الإعداد'!$D$14,"معرض للخطر","منتظم"))))))</x:f>
      </x:c>
      <x:c r="Q37" s="65" t="str">
        <x:f>IF(A37="","",IF(OR(COUNTIF($A$11:$A$100,A37)&gt;1,B37="",C37="",D37="",E37="",F37&lt;0,F37&gt;1,G37="",H37="",I37="",J37="",K37="",L37="",M37="",N37="",M37&lt;L37),"خطأ","سليم"))</x:f>
      </x:c>
      <x:c r="R37" s="76" t="n">
        <x:f>IF(A37="",99999,IF(OR(P37="مكتمل",P37="مغلق"),99999,IF(P37="منحرف",100,IF(P37="معرض للخطر",200,300))+ROW()/10000))</x:f>
        <x:v>99999</x:v>
      </x:c>
      <x:c r="S37" s="4"/>
      <x:c r="T37" s="4"/>
      <x:c r="U37" s="4"/>
      <x:c r="V37" s="4"/>
    </x:row>
    <x:row r="38">
      <x:c r="A38" s="29"/>
      <x:c r="B38" s="29"/>
      <x:c r="C38" s="29"/>
      <x:c r="D38" s="29"/>
      <x:c r="E38" s="29"/>
      <x:c r="F38" s="68"/>
      <x:c r="G38" s="29"/>
      <x:c r="H38" s="29"/>
      <x:c r="I38" s="29"/>
      <x:c r="J38" s="29"/>
      <x:c r="K38" s="29"/>
      <x:c r="L38" s="31"/>
      <x:c r="M38" s="31"/>
      <x:c r="N38" s="29"/>
      <x:c r="O38" s="73" t="str">
        <x:f>IF(A38="","",IF(OR(G38="",H38="",I38=""),"",IF(K38="الأقل أفضل",IF(I38=0,1,MIN(2,H38/I38)),IF(H38=0,"",MIN(2,I38/H38)))))</x:f>
      </x:c>
      <x:c r="P38" s="65" t="str">
        <x:f>IF(A38="","",IF(N38="مكتمل","مكتمل",IF(N38="ملغى","مغلق",IF(OR(O38="",D38="",M38=""),"ناقص",IF(AND(M38&lt;'الإعداد'!$D$12,O38&lt;'الإعداد'!$D$15),"منحرف",IF(O38&lt;'الإعداد'!$D$14,"معرض للخطر","منتظم"))))))</x:f>
      </x:c>
      <x:c r="Q38" s="65" t="str">
        <x:f>IF(A38="","",IF(OR(COUNTIF($A$11:$A$100,A38)&gt;1,B38="",C38="",D38="",E38="",F38&lt;0,F38&gt;1,G38="",H38="",I38="",J38="",K38="",L38="",M38="",N38="",M38&lt;L38),"خطأ","سليم"))</x:f>
      </x:c>
      <x:c r="R38" s="76" t="n">
        <x:f>IF(A38="",99999,IF(OR(P38="مكتمل",P38="مغلق"),99999,IF(P38="منحرف",100,IF(P38="معرض للخطر",200,300))+ROW()/10000))</x:f>
        <x:v>99999</x:v>
      </x:c>
      <x:c r="S38" s="4"/>
      <x:c r="T38" s="4"/>
      <x:c r="U38" s="4"/>
      <x:c r="V38" s="4"/>
    </x:row>
    <x:row r="39">
      <x:c r="A39" s="29"/>
      <x:c r="B39" s="29"/>
      <x:c r="C39" s="29"/>
      <x:c r="D39" s="29"/>
      <x:c r="E39" s="29"/>
      <x:c r="F39" s="68"/>
      <x:c r="G39" s="29"/>
      <x:c r="H39" s="29"/>
      <x:c r="I39" s="29"/>
      <x:c r="J39" s="29"/>
      <x:c r="K39" s="29"/>
      <x:c r="L39" s="31"/>
      <x:c r="M39" s="31"/>
      <x:c r="N39" s="29"/>
      <x:c r="O39" s="73" t="str">
        <x:f>IF(A39="","",IF(OR(G39="",H39="",I39=""),"",IF(K39="الأقل أفضل",IF(I39=0,1,MIN(2,H39/I39)),IF(H39=0,"",MIN(2,I39/H39)))))</x:f>
      </x:c>
      <x:c r="P39" s="65" t="str">
        <x:f>IF(A39="","",IF(N39="مكتمل","مكتمل",IF(N39="ملغى","مغلق",IF(OR(O39="",D39="",M39=""),"ناقص",IF(AND(M39&lt;'الإعداد'!$D$12,O39&lt;'الإعداد'!$D$15),"منحرف",IF(O39&lt;'الإعداد'!$D$14,"معرض للخطر","منتظم"))))))</x:f>
      </x:c>
      <x:c r="Q39" s="65" t="str">
        <x:f>IF(A39="","",IF(OR(COUNTIF($A$11:$A$100,A39)&gt;1,B39="",C39="",D39="",E39="",F39&lt;0,F39&gt;1,G39="",H39="",I39="",J39="",K39="",L39="",M39="",N39="",M39&lt;L39),"خطأ","سليم"))</x:f>
      </x:c>
      <x:c r="R39" s="76" t="n">
        <x:f>IF(A39="",99999,IF(OR(P39="مكتمل",P39="مغلق"),99999,IF(P39="منحرف",100,IF(P39="معرض للخطر",200,300))+ROW()/10000))</x:f>
        <x:v>99999</x:v>
      </x:c>
      <x:c r="S39" s="4"/>
      <x:c r="T39" s="4"/>
      <x:c r="U39" s="4"/>
      <x:c r="V39" s="4"/>
    </x:row>
    <x:row r="40">
      <x:c r="A40" s="29"/>
      <x:c r="B40" s="29"/>
      <x:c r="C40" s="29"/>
      <x:c r="D40" s="29"/>
      <x:c r="E40" s="29"/>
      <x:c r="F40" s="68"/>
      <x:c r="G40" s="29"/>
      <x:c r="H40" s="29"/>
      <x:c r="I40" s="29"/>
      <x:c r="J40" s="29"/>
      <x:c r="K40" s="29"/>
      <x:c r="L40" s="31"/>
      <x:c r="M40" s="31"/>
      <x:c r="N40" s="29"/>
      <x:c r="O40" s="73" t="str">
        <x:f>IF(A40="","",IF(OR(G40="",H40="",I40=""),"",IF(K40="الأقل أفضل",IF(I40=0,1,MIN(2,H40/I40)),IF(H40=0,"",MIN(2,I40/H40)))))</x:f>
      </x:c>
      <x:c r="P40" s="65" t="str">
        <x:f>IF(A40="","",IF(N40="مكتمل","مكتمل",IF(N40="ملغى","مغلق",IF(OR(O40="",D40="",M40=""),"ناقص",IF(AND(M40&lt;'الإعداد'!$D$12,O40&lt;'الإعداد'!$D$15),"منحرف",IF(O40&lt;'الإعداد'!$D$14,"معرض للخطر","منتظم"))))))</x:f>
      </x:c>
      <x:c r="Q40" s="65" t="str">
        <x:f>IF(A40="","",IF(OR(COUNTIF($A$11:$A$100,A40)&gt;1,B40="",C40="",D40="",E40="",F40&lt;0,F40&gt;1,G40="",H40="",I40="",J40="",K40="",L40="",M40="",N40="",M40&lt;L40),"خطأ","سليم"))</x:f>
      </x:c>
      <x:c r="R40" s="76" t="n">
        <x:f>IF(A40="",99999,IF(OR(P40="مكتمل",P40="مغلق"),99999,IF(P40="منحرف",100,IF(P40="معرض للخطر",200,300))+ROW()/10000))</x:f>
        <x:v>99999</x:v>
      </x:c>
      <x:c r="S40" s="4"/>
      <x:c r="T40" s="4"/>
      <x:c r="U40" s="4"/>
      <x:c r="V40" s="4"/>
    </x:row>
    <x:row r="41">
      <x:c r="A41" s="29"/>
      <x:c r="B41" s="29"/>
      <x:c r="C41" s="29"/>
      <x:c r="D41" s="29"/>
      <x:c r="E41" s="29"/>
      <x:c r="F41" s="68"/>
      <x:c r="G41" s="29"/>
      <x:c r="H41" s="29"/>
      <x:c r="I41" s="29"/>
      <x:c r="J41" s="29"/>
      <x:c r="K41" s="29"/>
      <x:c r="L41" s="31"/>
      <x:c r="M41" s="31"/>
      <x:c r="N41" s="29"/>
      <x:c r="O41" s="73" t="str">
        <x:f>IF(A41="","",IF(OR(G41="",H41="",I41=""),"",IF(K41="الأقل أفضل",IF(I41=0,1,MIN(2,H41/I41)),IF(H41=0,"",MIN(2,I41/H41)))))</x:f>
      </x:c>
      <x:c r="P41" s="65" t="str">
        <x:f>IF(A41="","",IF(N41="مكتمل","مكتمل",IF(N41="ملغى","مغلق",IF(OR(O41="",D41="",M41=""),"ناقص",IF(AND(M41&lt;'الإعداد'!$D$12,O41&lt;'الإعداد'!$D$15),"منحرف",IF(O41&lt;'الإعداد'!$D$14,"معرض للخطر","منتظم"))))))</x:f>
      </x:c>
      <x:c r="Q41" s="65" t="str">
        <x:f>IF(A41="","",IF(OR(COUNTIF($A$11:$A$100,A41)&gt;1,B41="",C41="",D41="",E41="",F41&lt;0,F41&gt;1,G41="",H41="",I41="",J41="",K41="",L41="",M41="",N41="",M41&lt;L41),"خطأ","سليم"))</x:f>
      </x:c>
      <x:c r="R41" s="76" t="n">
        <x:f>IF(A41="",99999,IF(OR(P41="مكتمل",P41="مغلق"),99999,IF(P41="منحرف",100,IF(P41="معرض للخطر",200,300))+ROW()/10000))</x:f>
        <x:v>99999</x:v>
      </x:c>
      <x:c r="S41" s="4"/>
      <x:c r="T41" s="4"/>
      <x:c r="U41" s="4"/>
      <x:c r="V41" s="4"/>
    </x:row>
    <x:row r="42">
      <x:c r="A42" s="29"/>
      <x:c r="B42" s="29"/>
      <x:c r="C42" s="29"/>
      <x:c r="D42" s="29"/>
      <x:c r="E42" s="29"/>
      <x:c r="F42" s="68"/>
      <x:c r="G42" s="29"/>
      <x:c r="H42" s="29"/>
      <x:c r="I42" s="29"/>
      <x:c r="J42" s="29"/>
      <x:c r="K42" s="29"/>
      <x:c r="L42" s="31"/>
      <x:c r="M42" s="31"/>
      <x:c r="N42" s="29"/>
      <x:c r="O42" s="73" t="str">
        <x:f>IF(A42="","",IF(OR(G42="",H42="",I42=""),"",IF(K42="الأقل أفضل",IF(I42=0,1,MIN(2,H42/I42)),IF(H42=0,"",MIN(2,I42/H42)))))</x:f>
      </x:c>
      <x:c r="P42" s="65" t="str">
        <x:f>IF(A42="","",IF(N42="مكتمل","مكتمل",IF(N42="ملغى","مغلق",IF(OR(O42="",D42="",M42=""),"ناقص",IF(AND(M42&lt;'الإعداد'!$D$12,O42&lt;'الإعداد'!$D$15),"منحرف",IF(O42&lt;'الإعداد'!$D$14,"معرض للخطر","منتظم"))))))</x:f>
      </x:c>
      <x:c r="Q42" s="65" t="str">
        <x:f>IF(A42="","",IF(OR(COUNTIF($A$11:$A$100,A42)&gt;1,B42="",C42="",D42="",E42="",F42&lt;0,F42&gt;1,G42="",H42="",I42="",J42="",K42="",L42="",M42="",N42="",M42&lt;L42),"خطأ","سليم"))</x:f>
      </x:c>
      <x:c r="R42" s="76" t="n">
        <x:f>IF(A42="",99999,IF(OR(P42="مكتمل",P42="مغلق"),99999,IF(P42="منحرف",100,IF(P42="معرض للخطر",200,300))+ROW()/10000))</x:f>
        <x:v>99999</x:v>
      </x:c>
      <x:c r="S42" s="4"/>
      <x:c r="T42" s="4"/>
      <x:c r="U42" s="4"/>
      <x:c r="V42" s="4"/>
    </x:row>
    <x:row r="43">
      <x:c r="A43" s="29"/>
      <x:c r="B43" s="29"/>
      <x:c r="C43" s="29"/>
      <x:c r="D43" s="29"/>
      <x:c r="E43" s="29"/>
      <x:c r="F43" s="68"/>
      <x:c r="G43" s="29"/>
      <x:c r="H43" s="29"/>
      <x:c r="I43" s="29"/>
      <x:c r="J43" s="29"/>
      <x:c r="K43" s="29"/>
      <x:c r="L43" s="31"/>
      <x:c r="M43" s="31"/>
      <x:c r="N43" s="29"/>
      <x:c r="O43" s="73" t="str">
        <x:f>IF(A43="","",IF(OR(G43="",H43="",I43=""),"",IF(K43="الأقل أفضل",IF(I43=0,1,MIN(2,H43/I43)),IF(H43=0,"",MIN(2,I43/H43)))))</x:f>
      </x:c>
      <x:c r="P43" s="65" t="str">
        <x:f>IF(A43="","",IF(N43="مكتمل","مكتمل",IF(N43="ملغى","مغلق",IF(OR(O43="",D43="",M43=""),"ناقص",IF(AND(M43&lt;'الإعداد'!$D$12,O43&lt;'الإعداد'!$D$15),"منحرف",IF(O43&lt;'الإعداد'!$D$14,"معرض للخطر","منتظم"))))))</x:f>
      </x:c>
      <x:c r="Q43" s="65" t="str">
        <x:f>IF(A43="","",IF(OR(COUNTIF($A$11:$A$100,A43)&gt;1,B43="",C43="",D43="",E43="",F43&lt;0,F43&gt;1,G43="",H43="",I43="",J43="",K43="",L43="",M43="",N43="",M43&lt;L43),"خطأ","سليم"))</x:f>
      </x:c>
      <x:c r="R43" s="76" t="n">
        <x:f>IF(A43="",99999,IF(OR(P43="مكتمل",P43="مغلق"),99999,IF(P43="منحرف",100,IF(P43="معرض للخطر",200,300))+ROW()/10000))</x:f>
        <x:v>99999</x:v>
      </x:c>
      <x:c r="S43" s="4"/>
      <x:c r="T43" s="4"/>
      <x:c r="U43" s="4"/>
      <x:c r="V43" s="4"/>
    </x:row>
    <x:row r="44">
      <x:c r="A44" s="29"/>
      <x:c r="B44" s="29"/>
      <x:c r="C44" s="29"/>
      <x:c r="D44" s="29"/>
      <x:c r="E44" s="29"/>
      <x:c r="F44" s="68"/>
      <x:c r="G44" s="29"/>
      <x:c r="H44" s="29"/>
      <x:c r="I44" s="29"/>
      <x:c r="J44" s="29"/>
      <x:c r="K44" s="29"/>
      <x:c r="L44" s="31"/>
      <x:c r="M44" s="31"/>
      <x:c r="N44" s="29"/>
      <x:c r="O44" s="73" t="str">
        <x:f>IF(A44="","",IF(OR(G44="",H44="",I44=""),"",IF(K44="الأقل أفضل",IF(I44=0,1,MIN(2,H44/I44)),IF(H44=0,"",MIN(2,I44/H44)))))</x:f>
      </x:c>
      <x:c r="P44" s="65" t="str">
        <x:f>IF(A44="","",IF(N44="مكتمل","مكتمل",IF(N44="ملغى","مغلق",IF(OR(O44="",D44="",M44=""),"ناقص",IF(AND(M44&lt;'الإعداد'!$D$12,O44&lt;'الإعداد'!$D$15),"منحرف",IF(O44&lt;'الإعداد'!$D$14,"معرض للخطر","منتظم"))))))</x:f>
      </x:c>
      <x:c r="Q44" s="65" t="str">
        <x:f>IF(A44="","",IF(OR(COUNTIF($A$11:$A$100,A44)&gt;1,B44="",C44="",D44="",E44="",F44&lt;0,F44&gt;1,G44="",H44="",I44="",J44="",K44="",L44="",M44="",N44="",M44&lt;L44),"خطأ","سليم"))</x:f>
      </x:c>
      <x:c r="R44" s="76" t="n">
        <x:f>IF(A44="",99999,IF(OR(P44="مكتمل",P44="مغلق"),99999,IF(P44="منحرف",100,IF(P44="معرض للخطر",200,300))+ROW()/10000))</x:f>
        <x:v>99999</x:v>
      </x:c>
      <x:c r="S44" s="4"/>
      <x:c r="T44" s="4"/>
      <x:c r="U44" s="4"/>
      <x:c r="V44" s="4"/>
    </x:row>
    <x:row r="45">
      <x:c r="A45" s="29"/>
      <x:c r="B45" s="29"/>
      <x:c r="C45" s="29"/>
      <x:c r="D45" s="29"/>
      <x:c r="E45" s="29"/>
      <x:c r="F45" s="68"/>
      <x:c r="G45" s="29"/>
      <x:c r="H45" s="29"/>
      <x:c r="I45" s="29"/>
      <x:c r="J45" s="29"/>
      <x:c r="K45" s="29"/>
      <x:c r="L45" s="31"/>
      <x:c r="M45" s="31"/>
      <x:c r="N45" s="29"/>
      <x:c r="O45" s="73" t="str">
        <x:f>IF(A45="","",IF(OR(G45="",H45="",I45=""),"",IF(K45="الأقل أفضل",IF(I45=0,1,MIN(2,H45/I45)),IF(H45=0,"",MIN(2,I45/H45)))))</x:f>
      </x:c>
      <x:c r="P45" s="65" t="str">
        <x:f>IF(A45="","",IF(N45="مكتمل","مكتمل",IF(N45="ملغى","مغلق",IF(OR(O45="",D45="",M45=""),"ناقص",IF(AND(M45&lt;'الإعداد'!$D$12,O45&lt;'الإعداد'!$D$15),"منحرف",IF(O45&lt;'الإعداد'!$D$14,"معرض للخطر","منتظم"))))))</x:f>
      </x:c>
      <x:c r="Q45" s="65" t="str">
        <x:f>IF(A45="","",IF(OR(COUNTIF($A$11:$A$100,A45)&gt;1,B45="",C45="",D45="",E45="",F45&lt;0,F45&gt;1,G45="",H45="",I45="",J45="",K45="",L45="",M45="",N45="",M45&lt;L45),"خطأ","سليم"))</x:f>
      </x:c>
      <x:c r="R45" s="76" t="n">
        <x:f>IF(A45="",99999,IF(OR(P45="مكتمل",P45="مغلق"),99999,IF(P45="منحرف",100,IF(P45="معرض للخطر",200,300))+ROW()/10000))</x:f>
        <x:v>99999</x:v>
      </x:c>
      <x:c r="S45" s="4"/>
      <x:c r="T45" s="4"/>
      <x:c r="U45" s="4"/>
      <x:c r="V45" s="4"/>
    </x:row>
    <x:row r="46">
      <x:c r="A46" s="29"/>
      <x:c r="B46" s="29"/>
      <x:c r="C46" s="29"/>
      <x:c r="D46" s="29"/>
      <x:c r="E46" s="29"/>
      <x:c r="F46" s="68"/>
      <x:c r="G46" s="29"/>
      <x:c r="H46" s="29"/>
      <x:c r="I46" s="29"/>
      <x:c r="J46" s="29"/>
      <x:c r="K46" s="29"/>
      <x:c r="L46" s="31"/>
      <x:c r="M46" s="31"/>
      <x:c r="N46" s="29"/>
      <x:c r="O46" s="73" t="str">
        <x:f>IF(A46="","",IF(OR(G46="",H46="",I46=""),"",IF(K46="الأقل أفضل",IF(I46=0,1,MIN(2,H46/I46)),IF(H46=0,"",MIN(2,I46/H46)))))</x:f>
      </x:c>
      <x:c r="P46" s="65" t="str">
        <x:f>IF(A46="","",IF(N46="مكتمل","مكتمل",IF(N46="ملغى","مغلق",IF(OR(O46="",D46="",M46=""),"ناقص",IF(AND(M46&lt;'الإعداد'!$D$12,O46&lt;'الإعداد'!$D$15),"منحرف",IF(O46&lt;'الإعداد'!$D$14,"معرض للخطر","منتظم"))))))</x:f>
      </x:c>
      <x:c r="Q46" s="65" t="str">
        <x:f>IF(A46="","",IF(OR(COUNTIF($A$11:$A$100,A46)&gt;1,B46="",C46="",D46="",E46="",F46&lt;0,F46&gt;1,G46="",H46="",I46="",J46="",K46="",L46="",M46="",N46="",M46&lt;L46),"خطأ","سليم"))</x:f>
      </x:c>
      <x:c r="R46" s="76" t="n">
        <x:f>IF(A46="",99999,IF(OR(P46="مكتمل",P46="مغلق"),99999,IF(P46="منحرف",100,IF(P46="معرض للخطر",200,300))+ROW()/10000))</x:f>
        <x:v>99999</x:v>
      </x:c>
      <x:c r="S46" s="4"/>
      <x:c r="T46" s="4"/>
      <x:c r="U46" s="4"/>
      <x:c r="V46" s="4"/>
    </x:row>
    <x:row r="47">
      <x:c r="A47" s="29"/>
      <x:c r="B47" s="29"/>
      <x:c r="C47" s="29"/>
      <x:c r="D47" s="29"/>
      <x:c r="E47" s="29"/>
      <x:c r="F47" s="68"/>
      <x:c r="G47" s="29"/>
      <x:c r="H47" s="29"/>
      <x:c r="I47" s="29"/>
      <x:c r="J47" s="29"/>
      <x:c r="K47" s="29"/>
      <x:c r="L47" s="31"/>
      <x:c r="M47" s="31"/>
      <x:c r="N47" s="29"/>
      <x:c r="O47" s="73" t="str">
        <x:f>IF(A47="","",IF(OR(G47="",H47="",I47=""),"",IF(K47="الأقل أفضل",IF(I47=0,1,MIN(2,H47/I47)),IF(H47=0,"",MIN(2,I47/H47)))))</x:f>
      </x:c>
      <x:c r="P47" s="65" t="str">
        <x:f>IF(A47="","",IF(N47="مكتمل","مكتمل",IF(N47="ملغى","مغلق",IF(OR(O47="",D47="",M47=""),"ناقص",IF(AND(M47&lt;'الإعداد'!$D$12,O47&lt;'الإعداد'!$D$15),"منحرف",IF(O47&lt;'الإعداد'!$D$14,"معرض للخطر","منتظم"))))))</x:f>
      </x:c>
      <x:c r="Q47" s="65" t="str">
        <x:f>IF(A47="","",IF(OR(COUNTIF($A$11:$A$100,A47)&gt;1,B47="",C47="",D47="",E47="",F47&lt;0,F47&gt;1,G47="",H47="",I47="",J47="",K47="",L47="",M47="",N47="",M47&lt;L47),"خطأ","سليم"))</x:f>
      </x:c>
      <x:c r="R47" s="76" t="n">
        <x:f>IF(A47="",99999,IF(OR(P47="مكتمل",P47="مغلق"),99999,IF(P47="منحرف",100,IF(P47="معرض للخطر",200,300))+ROW()/10000))</x:f>
        <x:v>99999</x:v>
      </x:c>
      <x:c r="S47" s="4"/>
      <x:c r="T47" s="4"/>
      <x:c r="U47" s="4"/>
      <x:c r="V47" s="4"/>
    </x:row>
    <x:row r="48">
      <x:c r="A48" s="29"/>
      <x:c r="B48" s="29"/>
      <x:c r="C48" s="29"/>
      <x:c r="D48" s="29"/>
      <x:c r="E48" s="29"/>
      <x:c r="F48" s="68"/>
      <x:c r="G48" s="29"/>
      <x:c r="H48" s="29"/>
      <x:c r="I48" s="29"/>
      <x:c r="J48" s="29"/>
      <x:c r="K48" s="29"/>
      <x:c r="L48" s="31"/>
      <x:c r="M48" s="31"/>
      <x:c r="N48" s="29"/>
      <x:c r="O48" s="73" t="str">
        <x:f>IF(A48="","",IF(OR(G48="",H48="",I48=""),"",IF(K48="الأقل أفضل",IF(I48=0,1,MIN(2,H48/I48)),IF(H48=0,"",MIN(2,I48/H48)))))</x:f>
      </x:c>
      <x:c r="P48" s="65" t="str">
        <x:f>IF(A48="","",IF(N48="مكتمل","مكتمل",IF(N48="ملغى","مغلق",IF(OR(O48="",D48="",M48=""),"ناقص",IF(AND(M48&lt;'الإعداد'!$D$12,O48&lt;'الإعداد'!$D$15),"منحرف",IF(O48&lt;'الإعداد'!$D$14,"معرض للخطر","منتظم"))))))</x:f>
      </x:c>
      <x:c r="Q48" s="65" t="str">
        <x:f>IF(A48="","",IF(OR(COUNTIF($A$11:$A$100,A48)&gt;1,B48="",C48="",D48="",E48="",F48&lt;0,F48&gt;1,G48="",H48="",I48="",J48="",K48="",L48="",M48="",N48="",M48&lt;L48),"خطأ","سليم"))</x:f>
      </x:c>
      <x:c r="R48" s="76" t="n">
        <x:f>IF(A48="",99999,IF(OR(P48="مكتمل",P48="مغلق"),99999,IF(P48="منحرف",100,IF(P48="معرض للخطر",200,300))+ROW()/10000))</x:f>
        <x:v>99999</x:v>
      </x:c>
      <x:c r="S48" s="4"/>
      <x:c r="T48" s="4"/>
      <x:c r="U48" s="4"/>
      <x:c r="V48" s="4"/>
    </x:row>
    <x:row r="49">
      <x:c r="A49" s="29"/>
      <x:c r="B49" s="29"/>
      <x:c r="C49" s="29"/>
      <x:c r="D49" s="29"/>
      <x:c r="E49" s="29"/>
      <x:c r="F49" s="68"/>
      <x:c r="G49" s="29"/>
      <x:c r="H49" s="29"/>
      <x:c r="I49" s="29"/>
      <x:c r="J49" s="29"/>
      <x:c r="K49" s="29"/>
      <x:c r="L49" s="31"/>
      <x:c r="M49" s="31"/>
      <x:c r="N49" s="29"/>
      <x:c r="O49" s="73" t="str">
        <x:f>IF(A49="","",IF(OR(G49="",H49="",I49=""),"",IF(K49="الأقل أفضل",IF(I49=0,1,MIN(2,H49/I49)),IF(H49=0,"",MIN(2,I49/H49)))))</x:f>
      </x:c>
      <x:c r="P49" s="65" t="str">
        <x:f>IF(A49="","",IF(N49="مكتمل","مكتمل",IF(N49="ملغى","مغلق",IF(OR(O49="",D49="",M49=""),"ناقص",IF(AND(M49&lt;'الإعداد'!$D$12,O49&lt;'الإعداد'!$D$15),"منحرف",IF(O49&lt;'الإعداد'!$D$14,"معرض للخطر","منتظم"))))))</x:f>
      </x:c>
      <x:c r="Q49" s="65" t="str">
        <x:f>IF(A49="","",IF(OR(COUNTIF($A$11:$A$100,A49)&gt;1,B49="",C49="",D49="",E49="",F49&lt;0,F49&gt;1,G49="",H49="",I49="",J49="",K49="",L49="",M49="",N49="",M49&lt;L49),"خطأ","سليم"))</x:f>
      </x:c>
      <x:c r="R49" s="76" t="n">
        <x:f>IF(A49="",99999,IF(OR(P49="مكتمل",P49="مغلق"),99999,IF(P49="منحرف",100,IF(P49="معرض للخطر",200,300))+ROW()/10000))</x:f>
        <x:v>99999</x:v>
      </x:c>
      <x:c r="S49" s="4"/>
      <x:c r="T49" s="4"/>
      <x:c r="U49" s="4"/>
      <x:c r="V49" s="4"/>
    </x:row>
    <x:row r="50">
      <x:c r="A50" s="29"/>
      <x:c r="B50" s="29"/>
      <x:c r="C50" s="29"/>
      <x:c r="D50" s="29"/>
      <x:c r="E50" s="29"/>
      <x:c r="F50" s="68"/>
      <x:c r="G50" s="29"/>
      <x:c r="H50" s="29"/>
      <x:c r="I50" s="29"/>
      <x:c r="J50" s="29"/>
      <x:c r="K50" s="29"/>
      <x:c r="L50" s="31"/>
      <x:c r="M50" s="31"/>
      <x:c r="N50" s="29"/>
      <x:c r="O50" s="73" t="str">
        <x:f>IF(A50="","",IF(OR(G50="",H50="",I50=""),"",IF(K50="الأقل أفضل",IF(I50=0,1,MIN(2,H50/I50)),IF(H50=0,"",MIN(2,I50/H50)))))</x:f>
      </x:c>
      <x:c r="P50" s="65" t="str">
        <x:f>IF(A50="","",IF(N50="مكتمل","مكتمل",IF(N50="ملغى","مغلق",IF(OR(O50="",D50="",M50=""),"ناقص",IF(AND(M50&lt;'الإعداد'!$D$12,O50&lt;'الإعداد'!$D$15),"منحرف",IF(O50&lt;'الإعداد'!$D$14,"معرض للخطر","منتظم"))))))</x:f>
      </x:c>
      <x:c r="Q50" s="65" t="str">
        <x:f>IF(A50="","",IF(OR(COUNTIF($A$11:$A$100,A50)&gt;1,B50="",C50="",D50="",E50="",F50&lt;0,F50&gt;1,G50="",H50="",I50="",J50="",K50="",L50="",M50="",N50="",M50&lt;L50),"خطأ","سليم"))</x:f>
      </x:c>
      <x:c r="R50" s="76" t="n">
        <x:f>IF(A50="",99999,IF(OR(P50="مكتمل",P50="مغلق"),99999,IF(P50="منحرف",100,IF(P50="معرض للخطر",200,300))+ROW()/10000))</x:f>
        <x:v>99999</x:v>
      </x:c>
      <x:c r="S50" s="4"/>
      <x:c r="T50" s="4"/>
      <x:c r="U50" s="4"/>
      <x:c r="V50" s="4"/>
    </x:row>
    <x:row r="51">
      <x:c r="A51" s="29"/>
      <x:c r="B51" s="29"/>
      <x:c r="C51" s="29"/>
      <x:c r="D51" s="29"/>
      <x:c r="E51" s="29"/>
      <x:c r="F51" s="68"/>
      <x:c r="G51" s="29"/>
      <x:c r="H51" s="29"/>
      <x:c r="I51" s="29"/>
      <x:c r="J51" s="29"/>
      <x:c r="K51" s="29"/>
      <x:c r="L51" s="31"/>
      <x:c r="M51" s="31"/>
      <x:c r="N51" s="29"/>
      <x:c r="O51" s="73" t="str">
        <x:f>IF(A51="","",IF(OR(G51="",H51="",I51=""),"",IF(K51="الأقل أفضل",IF(I51=0,1,MIN(2,H51/I51)),IF(H51=0,"",MIN(2,I51/H51)))))</x:f>
      </x:c>
      <x:c r="P51" s="65" t="str">
        <x:f>IF(A51="","",IF(N51="مكتمل","مكتمل",IF(N51="ملغى","مغلق",IF(OR(O51="",D51="",M51=""),"ناقص",IF(AND(M51&lt;'الإعداد'!$D$12,O51&lt;'الإعداد'!$D$15),"منحرف",IF(O51&lt;'الإعداد'!$D$14,"معرض للخطر","منتظم"))))))</x:f>
      </x:c>
      <x:c r="Q51" s="65" t="str">
        <x:f>IF(A51="","",IF(OR(COUNTIF($A$11:$A$100,A51)&gt;1,B51="",C51="",D51="",E51="",F51&lt;0,F51&gt;1,G51="",H51="",I51="",J51="",K51="",L51="",M51="",N51="",M51&lt;L51),"خطأ","سليم"))</x:f>
      </x:c>
      <x:c r="R51" s="76" t="n">
        <x:f>IF(A51="",99999,IF(OR(P51="مكتمل",P51="مغلق"),99999,IF(P51="منحرف",100,IF(P51="معرض للخطر",200,300))+ROW()/10000))</x:f>
        <x:v>99999</x:v>
      </x:c>
      <x:c r="S51" s="4"/>
      <x:c r="T51" s="4"/>
      <x:c r="U51" s="4"/>
      <x:c r="V51" s="4"/>
    </x:row>
    <x:row r="52">
      <x:c r="A52" s="29"/>
      <x:c r="B52" s="29"/>
      <x:c r="C52" s="29"/>
      <x:c r="D52" s="29"/>
      <x:c r="E52" s="29"/>
      <x:c r="F52" s="68"/>
      <x:c r="G52" s="29"/>
      <x:c r="H52" s="29"/>
      <x:c r="I52" s="29"/>
      <x:c r="J52" s="29"/>
      <x:c r="K52" s="29"/>
      <x:c r="L52" s="31"/>
      <x:c r="M52" s="31"/>
      <x:c r="N52" s="29"/>
      <x:c r="O52" s="73" t="str">
        <x:f>IF(A52="","",IF(OR(G52="",H52="",I52=""),"",IF(K52="الأقل أفضل",IF(I52=0,1,MIN(2,H52/I52)),IF(H52=0,"",MIN(2,I52/H52)))))</x:f>
      </x:c>
      <x:c r="P52" s="65" t="str">
        <x:f>IF(A52="","",IF(N52="مكتمل","مكتمل",IF(N52="ملغى","مغلق",IF(OR(O52="",D52="",M52=""),"ناقص",IF(AND(M52&lt;'الإعداد'!$D$12,O52&lt;'الإعداد'!$D$15),"منحرف",IF(O52&lt;'الإعداد'!$D$14,"معرض للخطر","منتظم"))))))</x:f>
      </x:c>
      <x:c r="Q52" s="65" t="str">
        <x:f>IF(A52="","",IF(OR(COUNTIF($A$11:$A$100,A52)&gt;1,B52="",C52="",D52="",E52="",F52&lt;0,F52&gt;1,G52="",H52="",I52="",J52="",K52="",L52="",M52="",N52="",M52&lt;L52),"خطأ","سليم"))</x:f>
      </x:c>
      <x:c r="R52" s="76" t="n">
        <x:f>IF(A52="",99999,IF(OR(P52="مكتمل",P52="مغلق"),99999,IF(P52="منحرف",100,IF(P52="معرض للخطر",200,300))+ROW()/10000))</x:f>
        <x:v>99999</x:v>
      </x:c>
      <x:c r="S52" s="4"/>
      <x:c r="T52" s="4"/>
      <x:c r="U52" s="4"/>
      <x:c r="V52" s="4"/>
    </x:row>
    <x:row r="53">
      <x:c r="A53" s="29"/>
      <x:c r="B53" s="29"/>
      <x:c r="C53" s="29"/>
      <x:c r="D53" s="29"/>
      <x:c r="E53" s="29"/>
      <x:c r="F53" s="68"/>
      <x:c r="G53" s="29"/>
      <x:c r="H53" s="29"/>
      <x:c r="I53" s="29"/>
      <x:c r="J53" s="29"/>
      <x:c r="K53" s="29"/>
      <x:c r="L53" s="31"/>
      <x:c r="M53" s="31"/>
      <x:c r="N53" s="29"/>
      <x:c r="O53" s="73" t="str">
        <x:f>IF(A53="","",IF(OR(G53="",H53="",I53=""),"",IF(K53="الأقل أفضل",IF(I53=0,1,MIN(2,H53/I53)),IF(H53=0,"",MIN(2,I53/H53)))))</x:f>
      </x:c>
      <x:c r="P53" s="65" t="str">
        <x:f>IF(A53="","",IF(N53="مكتمل","مكتمل",IF(N53="ملغى","مغلق",IF(OR(O53="",D53="",M53=""),"ناقص",IF(AND(M53&lt;'الإعداد'!$D$12,O53&lt;'الإعداد'!$D$15),"منحرف",IF(O53&lt;'الإعداد'!$D$14,"معرض للخطر","منتظم"))))))</x:f>
      </x:c>
      <x:c r="Q53" s="65" t="str">
        <x:f>IF(A53="","",IF(OR(COUNTIF($A$11:$A$100,A53)&gt;1,B53="",C53="",D53="",E53="",F53&lt;0,F53&gt;1,G53="",H53="",I53="",J53="",K53="",L53="",M53="",N53="",M53&lt;L53),"خطأ","سليم"))</x:f>
      </x:c>
      <x:c r="R53" s="76" t="n">
        <x:f>IF(A53="",99999,IF(OR(P53="مكتمل",P53="مغلق"),99999,IF(P53="منحرف",100,IF(P53="معرض للخطر",200,300))+ROW()/10000))</x:f>
        <x:v>99999</x:v>
      </x:c>
      <x:c r="S53" s="4"/>
      <x:c r="T53" s="4"/>
      <x:c r="U53" s="4"/>
      <x:c r="V53" s="4"/>
    </x:row>
    <x:row r="54">
      <x:c r="A54" s="29"/>
      <x:c r="B54" s="29"/>
      <x:c r="C54" s="29"/>
      <x:c r="D54" s="29"/>
      <x:c r="E54" s="29"/>
      <x:c r="F54" s="68"/>
      <x:c r="G54" s="29"/>
      <x:c r="H54" s="29"/>
      <x:c r="I54" s="29"/>
      <x:c r="J54" s="29"/>
      <x:c r="K54" s="29"/>
      <x:c r="L54" s="31"/>
      <x:c r="M54" s="31"/>
      <x:c r="N54" s="29"/>
      <x:c r="O54" s="73" t="str">
        <x:f>IF(A54="","",IF(OR(G54="",H54="",I54=""),"",IF(K54="الأقل أفضل",IF(I54=0,1,MIN(2,H54/I54)),IF(H54=0,"",MIN(2,I54/H54)))))</x:f>
      </x:c>
      <x:c r="P54" s="65" t="str">
        <x:f>IF(A54="","",IF(N54="مكتمل","مكتمل",IF(N54="ملغى","مغلق",IF(OR(O54="",D54="",M54=""),"ناقص",IF(AND(M54&lt;'الإعداد'!$D$12,O54&lt;'الإعداد'!$D$15),"منحرف",IF(O54&lt;'الإعداد'!$D$14,"معرض للخطر","منتظم"))))))</x:f>
      </x:c>
      <x:c r="Q54" s="65" t="str">
        <x:f>IF(A54="","",IF(OR(COUNTIF($A$11:$A$100,A54)&gt;1,B54="",C54="",D54="",E54="",F54&lt;0,F54&gt;1,G54="",H54="",I54="",J54="",K54="",L54="",M54="",N54="",M54&lt;L54),"خطأ","سليم"))</x:f>
      </x:c>
      <x:c r="R54" s="76" t="n">
        <x:f>IF(A54="",99999,IF(OR(P54="مكتمل",P54="مغلق"),99999,IF(P54="منحرف",100,IF(P54="معرض للخطر",200,300))+ROW()/10000))</x:f>
        <x:v>99999</x:v>
      </x:c>
      <x:c r="S54" s="4"/>
      <x:c r="T54" s="4"/>
      <x:c r="U54" s="4"/>
      <x:c r="V54" s="4"/>
    </x:row>
    <x:row r="55">
      <x:c r="A55" s="29"/>
      <x:c r="B55" s="29"/>
      <x:c r="C55" s="29"/>
      <x:c r="D55" s="29"/>
      <x:c r="E55" s="29"/>
      <x:c r="F55" s="68"/>
      <x:c r="G55" s="29"/>
      <x:c r="H55" s="29"/>
      <x:c r="I55" s="29"/>
      <x:c r="J55" s="29"/>
      <x:c r="K55" s="29"/>
      <x:c r="L55" s="31"/>
      <x:c r="M55" s="31"/>
      <x:c r="N55" s="29"/>
      <x:c r="O55" s="73" t="str">
        <x:f>IF(A55="","",IF(OR(G55="",H55="",I55=""),"",IF(K55="الأقل أفضل",IF(I55=0,1,MIN(2,H55/I55)),IF(H55=0,"",MIN(2,I55/H55)))))</x:f>
      </x:c>
      <x:c r="P55" s="65" t="str">
        <x:f>IF(A55="","",IF(N55="مكتمل","مكتمل",IF(N55="ملغى","مغلق",IF(OR(O55="",D55="",M55=""),"ناقص",IF(AND(M55&lt;'الإعداد'!$D$12,O55&lt;'الإعداد'!$D$15),"منحرف",IF(O55&lt;'الإعداد'!$D$14,"معرض للخطر","منتظم"))))))</x:f>
      </x:c>
      <x:c r="Q55" s="65" t="str">
        <x:f>IF(A55="","",IF(OR(COUNTIF($A$11:$A$100,A55)&gt;1,B55="",C55="",D55="",E55="",F55&lt;0,F55&gt;1,G55="",H55="",I55="",J55="",K55="",L55="",M55="",N55="",M55&lt;L55),"خطأ","سليم"))</x:f>
      </x:c>
      <x:c r="R55" s="76" t="n">
        <x:f>IF(A55="",99999,IF(OR(P55="مكتمل",P55="مغلق"),99999,IF(P55="منحرف",100,IF(P55="معرض للخطر",200,300))+ROW()/10000))</x:f>
        <x:v>99999</x:v>
      </x:c>
      <x:c r="S55" s="4"/>
      <x:c r="T55" s="4"/>
      <x:c r="U55" s="4"/>
      <x:c r="V55" s="4"/>
    </x:row>
    <x:row r="56">
      <x:c r="A56" s="29"/>
      <x:c r="B56" s="29"/>
      <x:c r="C56" s="29"/>
      <x:c r="D56" s="29"/>
      <x:c r="E56" s="29"/>
      <x:c r="F56" s="68"/>
      <x:c r="G56" s="29"/>
      <x:c r="H56" s="29"/>
      <x:c r="I56" s="29"/>
      <x:c r="J56" s="29"/>
      <x:c r="K56" s="29"/>
      <x:c r="L56" s="31"/>
      <x:c r="M56" s="31"/>
      <x:c r="N56" s="29"/>
      <x:c r="O56" s="73" t="str">
        <x:f>IF(A56="","",IF(OR(G56="",H56="",I56=""),"",IF(K56="الأقل أفضل",IF(I56=0,1,MIN(2,H56/I56)),IF(H56=0,"",MIN(2,I56/H56)))))</x:f>
      </x:c>
      <x:c r="P56" s="65" t="str">
        <x:f>IF(A56="","",IF(N56="مكتمل","مكتمل",IF(N56="ملغى","مغلق",IF(OR(O56="",D56="",M56=""),"ناقص",IF(AND(M56&lt;'الإعداد'!$D$12,O56&lt;'الإعداد'!$D$15),"منحرف",IF(O56&lt;'الإعداد'!$D$14,"معرض للخطر","منتظم"))))))</x:f>
      </x:c>
      <x:c r="Q56" s="65" t="str">
        <x:f>IF(A56="","",IF(OR(COUNTIF($A$11:$A$100,A56)&gt;1,B56="",C56="",D56="",E56="",F56&lt;0,F56&gt;1,G56="",H56="",I56="",J56="",K56="",L56="",M56="",N56="",M56&lt;L56),"خطأ","سليم"))</x:f>
      </x:c>
      <x:c r="R56" s="76" t="n">
        <x:f>IF(A56="",99999,IF(OR(P56="مكتمل",P56="مغلق"),99999,IF(P56="منحرف",100,IF(P56="معرض للخطر",200,300))+ROW()/10000))</x:f>
        <x:v>99999</x:v>
      </x:c>
      <x:c r="S56" s="4"/>
      <x:c r="T56" s="4"/>
      <x:c r="U56" s="4"/>
      <x:c r="V56" s="4"/>
    </x:row>
    <x:row r="57">
      <x:c r="A57" s="29"/>
      <x:c r="B57" s="29"/>
      <x:c r="C57" s="29"/>
      <x:c r="D57" s="29"/>
      <x:c r="E57" s="29"/>
      <x:c r="F57" s="68"/>
      <x:c r="G57" s="29"/>
      <x:c r="H57" s="29"/>
      <x:c r="I57" s="29"/>
      <x:c r="J57" s="29"/>
      <x:c r="K57" s="29"/>
      <x:c r="L57" s="31"/>
      <x:c r="M57" s="31"/>
      <x:c r="N57" s="29"/>
      <x:c r="O57" s="73" t="str">
        <x:f>IF(A57="","",IF(OR(G57="",H57="",I57=""),"",IF(K57="الأقل أفضل",IF(I57=0,1,MIN(2,H57/I57)),IF(H57=0,"",MIN(2,I57/H57)))))</x:f>
      </x:c>
      <x:c r="P57" s="65" t="str">
        <x:f>IF(A57="","",IF(N57="مكتمل","مكتمل",IF(N57="ملغى","مغلق",IF(OR(O57="",D57="",M57=""),"ناقص",IF(AND(M57&lt;'الإعداد'!$D$12,O57&lt;'الإعداد'!$D$15),"منحرف",IF(O57&lt;'الإعداد'!$D$14,"معرض للخطر","منتظم"))))))</x:f>
      </x:c>
      <x:c r="Q57" s="65" t="str">
        <x:f>IF(A57="","",IF(OR(COUNTIF($A$11:$A$100,A57)&gt;1,B57="",C57="",D57="",E57="",F57&lt;0,F57&gt;1,G57="",H57="",I57="",J57="",K57="",L57="",M57="",N57="",M57&lt;L57),"خطأ","سليم"))</x:f>
      </x:c>
      <x:c r="R57" s="76" t="n">
        <x:f>IF(A57="",99999,IF(OR(P57="مكتمل",P57="مغلق"),99999,IF(P57="منحرف",100,IF(P57="معرض للخطر",200,300))+ROW()/10000))</x:f>
        <x:v>99999</x:v>
      </x:c>
      <x:c r="S57" s="4"/>
      <x:c r="T57" s="4"/>
      <x:c r="U57" s="4"/>
      <x:c r="V57" s="4"/>
    </x:row>
    <x:row r="58">
      <x:c r="A58" s="29"/>
      <x:c r="B58" s="29"/>
      <x:c r="C58" s="29"/>
      <x:c r="D58" s="29"/>
      <x:c r="E58" s="29"/>
      <x:c r="F58" s="68"/>
      <x:c r="G58" s="29"/>
      <x:c r="H58" s="29"/>
      <x:c r="I58" s="29"/>
      <x:c r="J58" s="29"/>
      <x:c r="K58" s="29"/>
      <x:c r="L58" s="31"/>
      <x:c r="M58" s="31"/>
      <x:c r="N58" s="29"/>
      <x:c r="O58" s="73" t="str">
        <x:f>IF(A58="","",IF(OR(G58="",H58="",I58=""),"",IF(K58="الأقل أفضل",IF(I58=0,1,MIN(2,H58/I58)),IF(H58=0,"",MIN(2,I58/H58)))))</x:f>
      </x:c>
      <x:c r="P58" s="65" t="str">
        <x:f>IF(A58="","",IF(N58="مكتمل","مكتمل",IF(N58="ملغى","مغلق",IF(OR(O58="",D58="",M58=""),"ناقص",IF(AND(M58&lt;'الإعداد'!$D$12,O58&lt;'الإعداد'!$D$15),"منحرف",IF(O58&lt;'الإعداد'!$D$14,"معرض للخطر","منتظم"))))))</x:f>
      </x:c>
      <x:c r="Q58" s="65" t="str">
        <x:f>IF(A58="","",IF(OR(COUNTIF($A$11:$A$100,A58)&gt;1,B58="",C58="",D58="",E58="",F58&lt;0,F58&gt;1,G58="",H58="",I58="",J58="",K58="",L58="",M58="",N58="",M58&lt;L58),"خطأ","سليم"))</x:f>
      </x:c>
      <x:c r="R58" s="76" t="n">
        <x:f>IF(A58="",99999,IF(OR(P58="مكتمل",P58="مغلق"),99999,IF(P58="منحرف",100,IF(P58="معرض للخطر",200,300))+ROW()/10000))</x:f>
        <x:v>99999</x:v>
      </x:c>
      <x:c r="S58" s="4"/>
      <x:c r="T58" s="4"/>
      <x:c r="U58" s="4"/>
      <x:c r="V58" s="4"/>
    </x:row>
    <x:row r="59">
      <x:c r="A59" s="29"/>
      <x:c r="B59" s="29"/>
      <x:c r="C59" s="29"/>
      <x:c r="D59" s="29"/>
      <x:c r="E59" s="29"/>
      <x:c r="F59" s="68"/>
      <x:c r="G59" s="29"/>
      <x:c r="H59" s="29"/>
      <x:c r="I59" s="29"/>
      <x:c r="J59" s="29"/>
      <x:c r="K59" s="29"/>
      <x:c r="L59" s="31"/>
      <x:c r="M59" s="31"/>
      <x:c r="N59" s="29"/>
      <x:c r="O59" s="73" t="str">
        <x:f>IF(A59="","",IF(OR(G59="",H59="",I59=""),"",IF(K59="الأقل أفضل",IF(I59=0,1,MIN(2,H59/I59)),IF(H59=0,"",MIN(2,I59/H59)))))</x:f>
      </x:c>
      <x:c r="P59" s="65" t="str">
        <x:f>IF(A59="","",IF(N59="مكتمل","مكتمل",IF(N59="ملغى","مغلق",IF(OR(O59="",D59="",M59=""),"ناقص",IF(AND(M59&lt;'الإعداد'!$D$12,O59&lt;'الإعداد'!$D$15),"منحرف",IF(O59&lt;'الإعداد'!$D$14,"معرض للخطر","منتظم"))))))</x:f>
      </x:c>
      <x:c r="Q59" s="65" t="str">
        <x:f>IF(A59="","",IF(OR(COUNTIF($A$11:$A$100,A59)&gt;1,B59="",C59="",D59="",E59="",F59&lt;0,F59&gt;1,G59="",H59="",I59="",J59="",K59="",L59="",M59="",N59="",M59&lt;L59),"خطأ","سليم"))</x:f>
      </x:c>
      <x:c r="R59" s="76" t="n">
        <x:f>IF(A59="",99999,IF(OR(P59="مكتمل",P59="مغلق"),99999,IF(P59="منحرف",100,IF(P59="معرض للخطر",200,300))+ROW()/10000))</x:f>
        <x:v>99999</x:v>
      </x:c>
      <x:c r="S59" s="4"/>
      <x:c r="T59" s="4"/>
      <x:c r="U59" s="4"/>
      <x:c r="V59" s="4"/>
    </x:row>
    <x:row r="60">
      <x:c r="A60" s="29"/>
      <x:c r="B60" s="29"/>
      <x:c r="C60" s="29"/>
      <x:c r="D60" s="29"/>
      <x:c r="E60" s="29"/>
      <x:c r="F60" s="68"/>
      <x:c r="G60" s="29"/>
      <x:c r="H60" s="29"/>
      <x:c r="I60" s="29"/>
      <x:c r="J60" s="29"/>
      <x:c r="K60" s="29"/>
      <x:c r="L60" s="31"/>
      <x:c r="M60" s="31"/>
      <x:c r="N60" s="29"/>
      <x:c r="O60" s="73" t="str">
        <x:f>IF(A60="","",IF(OR(G60="",H60="",I60=""),"",IF(K60="الأقل أفضل",IF(I60=0,1,MIN(2,H60/I60)),IF(H60=0,"",MIN(2,I60/H60)))))</x:f>
      </x:c>
      <x:c r="P60" s="65" t="str">
        <x:f>IF(A60="","",IF(N60="مكتمل","مكتمل",IF(N60="ملغى","مغلق",IF(OR(O60="",D60="",M60=""),"ناقص",IF(AND(M60&lt;'الإعداد'!$D$12,O60&lt;'الإعداد'!$D$15),"منحرف",IF(O60&lt;'الإعداد'!$D$14,"معرض للخطر","منتظم"))))))</x:f>
      </x:c>
      <x:c r="Q60" s="65" t="str">
        <x:f>IF(A60="","",IF(OR(COUNTIF($A$11:$A$100,A60)&gt;1,B60="",C60="",D60="",E60="",F60&lt;0,F60&gt;1,G60="",H60="",I60="",J60="",K60="",L60="",M60="",N60="",M60&lt;L60),"خطأ","سليم"))</x:f>
      </x:c>
      <x:c r="R60" s="76" t="n">
        <x:f>IF(A60="",99999,IF(OR(P60="مكتمل",P60="مغلق"),99999,IF(P60="منحرف",100,IF(P60="معرض للخطر",200,300))+ROW()/10000))</x:f>
        <x:v>99999</x:v>
      </x:c>
      <x:c r="S60" s="4"/>
      <x:c r="T60" s="4"/>
      <x:c r="U60" s="4"/>
      <x:c r="V60" s="4"/>
    </x:row>
    <x:row r="61">
      <x:c r="A61" s="29"/>
      <x:c r="B61" s="29"/>
      <x:c r="C61" s="29"/>
      <x:c r="D61" s="29"/>
      <x:c r="E61" s="29"/>
      <x:c r="F61" s="68"/>
      <x:c r="G61" s="29"/>
      <x:c r="H61" s="29"/>
      <x:c r="I61" s="29"/>
      <x:c r="J61" s="29"/>
      <x:c r="K61" s="29"/>
      <x:c r="L61" s="31"/>
      <x:c r="M61" s="31"/>
      <x:c r="N61" s="29"/>
      <x:c r="O61" s="73" t="str">
        <x:f>IF(A61="","",IF(OR(G61="",H61="",I61=""),"",IF(K61="الأقل أفضل",IF(I61=0,1,MIN(2,H61/I61)),IF(H61=0,"",MIN(2,I61/H61)))))</x:f>
      </x:c>
      <x:c r="P61" s="65" t="str">
        <x:f>IF(A61="","",IF(N61="مكتمل","مكتمل",IF(N61="ملغى","مغلق",IF(OR(O61="",D61="",M61=""),"ناقص",IF(AND(M61&lt;'الإعداد'!$D$12,O61&lt;'الإعداد'!$D$15),"منحرف",IF(O61&lt;'الإعداد'!$D$14,"معرض للخطر","منتظم"))))))</x:f>
      </x:c>
      <x:c r="Q61" s="65" t="str">
        <x:f>IF(A61="","",IF(OR(COUNTIF($A$11:$A$100,A61)&gt;1,B61="",C61="",D61="",E61="",F61&lt;0,F61&gt;1,G61="",H61="",I61="",J61="",K61="",L61="",M61="",N61="",M61&lt;L61),"خطأ","سليم"))</x:f>
      </x:c>
      <x:c r="R61" s="76" t="n">
        <x:f>IF(A61="",99999,IF(OR(P61="مكتمل",P61="مغلق"),99999,IF(P61="منحرف",100,IF(P61="معرض للخطر",200,300))+ROW()/10000))</x:f>
        <x:v>99999</x:v>
      </x:c>
      <x:c r="S61" s="4"/>
      <x:c r="T61" s="4"/>
      <x:c r="U61" s="4"/>
      <x:c r="V61" s="4"/>
    </x:row>
    <x:row r="62">
      <x:c r="A62" s="29"/>
      <x:c r="B62" s="29"/>
      <x:c r="C62" s="29"/>
      <x:c r="D62" s="29"/>
      <x:c r="E62" s="29"/>
      <x:c r="F62" s="68"/>
      <x:c r="G62" s="29"/>
      <x:c r="H62" s="29"/>
      <x:c r="I62" s="29"/>
      <x:c r="J62" s="29"/>
      <x:c r="K62" s="29"/>
      <x:c r="L62" s="31"/>
      <x:c r="M62" s="31"/>
      <x:c r="N62" s="29"/>
      <x:c r="O62" s="73" t="str">
        <x:f>IF(A62="","",IF(OR(G62="",H62="",I62=""),"",IF(K62="الأقل أفضل",IF(I62=0,1,MIN(2,H62/I62)),IF(H62=0,"",MIN(2,I62/H62)))))</x:f>
      </x:c>
      <x:c r="P62" s="65" t="str">
        <x:f>IF(A62="","",IF(N62="مكتمل","مكتمل",IF(N62="ملغى","مغلق",IF(OR(O62="",D62="",M62=""),"ناقص",IF(AND(M62&lt;'الإعداد'!$D$12,O62&lt;'الإعداد'!$D$15),"منحرف",IF(O62&lt;'الإعداد'!$D$14,"معرض للخطر","منتظم"))))))</x:f>
      </x:c>
      <x:c r="Q62" s="65" t="str">
        <x:f>IF(A62="","",IF(OR(COUNTIF($A$11:$A$100,A62)&gt;1,B62="",C62="",D62="",E62="",F62&lt;0,F62&gt;1,G62="",H62="",I62="",J62="",K62="",L62="",M62="",N62="",M62&lt;L62),"خطأ","سليم"))</x:f>
      </x:c>
      <x:c r="R62" s="76" t="n">
        <x:f>IF(A62="",99999,IF(OR(P62="مكتمل",P62="مغلق"),99999,IF(P62="منحرف",100,IF(P62="معرض للخطر",200,300))+ROW()/10000))</x:f>
        <x:v>99999</x:v>
      </x:c>
      <x:c r="S62" s="4"/>
      <x:c r="T62" s="4"/>
      <x:c r="U62" s="4"/>
      <x:c r="V62" s="4"/>
    </x:row>
    <x:row r="63">
      <x:c r="A63" s="29"/>
      <x:c r="B63" s="29"/>
      <x:c r="C63" s="29"/>
      <x:c r="D63" s="29"/>
      <x:c r="E63" s="29"/>
      <x:c r="F63" s="68"/>
      <x:c r="G63" s="29"/>
      <x:c r="H63" s="29"/>
      <x:c r="I63" s="29"/>
      <x:c r="J63" s="29"/>
      <x:c r="K63" s="29"/>
      <x:c r="L63" s="31"/>
      <x:c r="M63" s="31"/>
      <x:c r="N63" s="29"/>
      <x:c r="O63" s="73" t="str">
        <x:f>IF(A63="","",IF(OR(G63="",H63="",I63=""),"",IF(K63="الأقل أفضل",IF(I63=0,1,MIN(2,H63/I63)),IF(H63=0,"",MIN(2,I63/H63)))))</x:f>
      </x:c>
      <x:c r="P63" s="65" t="str">
        <x:f>IF(A63="","",IF(N63="مكتمل","مكتمل",IF(N63="ملغى","مغلق",IF(OR(O63="",D63="",M63=""),"ناقص",IF(AND(M63&lt;'الإعداد'!$D$12,O63&lt;'الإعداد'!$D$15),"منحرف",IF(O63&lt;'الإعداد'!$D$14,"معرض للخطر","منتظم"))))))</x:f>
      </x:c>
      <x:c r="Q63" s="65" t="str">
        <x:f>IF(A63="","",IF(OR(COUNTIF($A$11:$A$100,A63)&gt;1,B63="",C63="",D63="",E63="",F63&lt;0,F63&gt;1,G63="",H63="",I63="",J63="",K63="",L63="",M63="",N63="",M63&lt;L63),"خطأ","سليم"))</x:f>
      </x:c>
      <x:c r="R63" s="76" t="n">
        <x:f>IF(A63="",99999,IF(OR(P63="مكتمل",P63="مغلق"),99999,IF(P63="منحرف",100,IF(P63="معرض للخطر",200,300))+ROW()/10000))</x:f>
        <x:v>99999</x:v>
      </x:c>
      <x:c r="S63" s="4"/>
      <x:c r="T63" s="4"/>
      <x:c r="U63" s="4"/>
      <x:c r="V63" s="4"/>
    </x:row>
    <x:row r="64">
      <x:c r="A64" s="29"/>
      <x:c r="B64" s="29"/>
      <x:c r="C64" s="29"/>
      <x:c r="D64" s="29"/>
      <x:c r="E64" s="29"/>
      <x:c r="F64" s="68"/>
      <x:c r="G64" s="29"/>
      <x:c r="H64" s="29"/>
      <x:c r="I64" s="29"/>
      <x:c r="J64" s="29"/>
      <x:c r="K64" s="29"/>
      <x:c r="L64" s="31"/>
      <x:c r="M64" s="31"/>
      <x:c r="N64" s="29"/>
      <x:c r="O64" s="73" t="str">
        <x:f>IF(A64="","",IF(OR(G64="",H64="",I64=""),"",IF(K64="الأقل أفضل",IF(I64=0,1,MIN(2,H64/I64)),IF(H64=0,"",MIN(2,I64/H64)))))</x:f>
      </x:c>
      <x:c r="P64" s="65" t="str">
        <x:f>IF(A64="","",IF(N64="مكتمل","مكتمل",IF(N64="ملغى","مغلق",IF(OR(O64="",D64="",M64=""),"ناقص",IF(AND(M64&lt;'الإعداد'!$D$12,O64&lt;'الإعداد'!$D$15),"منحرف",IF(O64&lt;'الإعداد'!$D$14,"معرض للخطر","منتظم"))))))</x:f>
      </x:c>
      <x:c r="Q64" s="65" t="str">
        <x:f>IF(A64="","",IF(OR(COUNTIF($A$11:$A$100,A64)&gt;1,B64="",C64="",D64="",E64="",F64&lt;0,F64&gt;1,G64="",H64="",I64="",J64="",K64="",L64="",M64="",N64="",M64&lt;L64),"خطأ","سليم"))</x:f>
      </x:c>
      <x:c r="R64" s="76" t="n">
        <x:f>IF(A64="",99999,IF(OR(P64="مكتمل",P64="مغلق"),99999,IF(P64="منحرف",100,IF(P64="معرض للخطر",200,300))+ROW()/10000))</x:f>
        <x:v>99999</x:v>
      </x:c>
      <x:c r="S64" s="4"/>
      <x:c r="T64" s="4"/>
      <x:c r="U64" s="4"/>
      <x:c r="V64" s="4"/>
    </x:row>
    <x:row r="65">
      <x:c r="A65" s="29"/>
      <x:c r="B65" s="29"/>
      <x:c r="C65" s="29"/>
      <x:c r="D65" s="29"/>
      <x:c r="E65" s="29"/>
      <x:c r="F65" s="68"/>
      <x:c r="G65" s="29"/>
      <x:c r="H65" s="29"/>
      <x:c r="I65" s="29"/>
      <x:c r="J65" s="29"/>
      <x:c r="K65" s="29"/>
      <x:c r="L65" s="31"/>
      <x:c r="M65" s="31"/>
      <x:c r="N65" s="29"/>
      <x:c r="O65" s="73" t="str">
        <x:f>IF(A65="","",IF(OR(G65="",H65="",I65=""),"",IF(K65="الأقل أفضل",IF(I65=0,1,MIN(2,H65/I65)),IF(H65=0,"",MIN(2,I65/H65)))))</x:f>
      </x:c>
      <x:c r="P65" s="65" t="str">
        <x:f>IF(A65="","",IF(N65="مكتمل","مكتمل",IF(N65="ملغى","مغلق",IF(OR(O65="",D65="",M65=""),"ناقص",IF(AND(M65&lt;'الإعداد'!$D$12,O65&lt;'الإعداد'!$D$15),"منحرف",IF(O65&lt;'الإعداد'!$D$14,"معرض للخطر","منتظم"))))))</x:f>
      </x:c>
      <x:c r="Q65" s="65" t="str">
        <x:f>IF(A65="","",IF(OR(COUNTIF($A$11:$A$100,A65)&gt;1,B65="",C65="",D65="",E65="",F65&lt;0,F65&gt;1,G65="",H65="",I65="",J65="",K65="",L65="",M65="",N65="",M65&lt;L65),"خطأ","سليم"))</x:f>
      </x:c>
      <x:c r="R65" s="76" t="n">
        <x:f>IF(A65="",99999,IF(OR(P65="مكتمل",P65="مغلق"),99999,IF(P65="منحرف",100,IF(P65="معرض للخطر",200,300))+ROW()/10000))</x:f>
        <x:v>99999</x:v>
      </x:c>
      <x:c r="S65" s="4"/>
      <x:c r="T65" s="4"/>
      <x:c r="U65" s="4"/>
      <x:c r="V65" s="4"/>
    </x:row>
    <x:row r="66">
      <x:c r="A66" s="29"/>
      <x:c r="B66" s="29"/>
      <x:c r="C66" s="29"/>
      <x:c r="D66" s="29"/>
      <x:c r="E66" s="29"/>
      <x:c r="F66" s="68"/>
      <x:c r="G66" s="29"/>
      <x:c r="H66" s="29"/>
      <x:c r="I66" s="29"/>
      <x:c r="J66" s="29"/>
      <x:c r="K66" s="29"/>
      <x:c r="L66" s="31"/>
      <x:c r="M66" s="31"/>
      <x:c r="N66" s="29"/>
      <x:c r="O66" s="73" t="str">
        <x:f>IF(A66="","",IF(OR(G66="",H66="",I66=""),"",IF(K66="الأقل أفضل",IF(I66=0,1,MIN(2,H66/I66)),IF(H66=0,"",MIN(2,I66/H66)))))</x:f>
      </x:c>
      <x:c r="P66" s="65" t="str">
        <x:f>IF(A66="","",IF(N66="مكتمل","مكتمل",IF(N66="ملغى","مغلق",IF(OR(O66="",D66="",M66=""),"ناقص",IF(AND(M66&lt;'الإعداد'!$D$12,O66&lt;'الإعداد'!$D$15),"منحرف",IF(O66&lt;'الإعداد'!$D$14,"معرض للخطر","منتظم"))))))</x:f>
      </x:c>
      <x:c r="Q66" s="65" t="str">
        <x:f>IF(A66="","",IF(OR(COUNTIF($A$11:$A$100,A66)&gt;1,B66="",C66="",D66="",E66="",F66&lt;0,F66&gt;1,G66="",H66="",I66="",J66="",K66="",L66="",M66="",N66="",M66&lt;L66),"خطأ","سليم"))</x:f>
      </x:c>
      <x:c r="R66" s="76" t="n">
        <x:f>IF(A66="",99999,IF(OR(P66="مكتمل",P66="مغلق"),99999,IF(P66="منحرف",100,IF(P66="معرض للخطر",200,300))+ROW()/10000))</x:f>
        <x:v>99999</x:v>
      </x:c>
      <x:c r="S66" s="4"/>
      <x:c r="T66" s="4"/>
      <x:c r="U66" s="4"/>
      <x:c r="V66" s="4"/>
    </x:row>
    <x:row r="67">
      <x:c r="A67" s="29"/>
      <x:c r="B67" s="29"/>
      <x:c r="C67" s="29"/>
      <x:c r="D67" s="29"/>
      <x:c r="E67" s="29"/>
      <x:c r="F67" s="68"/>
      <x:c r="G67" s="29"/>
      <x:c r="H67" s="29"/>
      <x:c r="I67" s="29"/>
      <x:c r="J67" s="29"/>
      <x:c r="K67" s="29"/>
      <x:c r="L67" s="31"/>
      <x:c r="M67" s="31"/>
      <x:c r="N67" s="29"/>
      <x:c r="O67" s="73" t="str">
        <x:f>IF(A67="","",IF(OR(G67="",H67="",I67=""),"",IF(K67="الأقل أفضل",IF(I67=0,1,MIN(2,H67/I67)),IF(H67=0,"",MIN(2,I67/H67)))))</x:f>
      </x:c>
      <x:c r="P67" s="65" t="str">
        <x:f>IF(A67="","",IF(N67="مكتمل","مكتمل",IF(N67="ملغى","مغلق",IF(OR(O67="",D67="",M67=""),"ناقص",IF(AND(M67&lt;'الإعداد'!$D$12,O67&lt;'الإعداد'!$D$15),"منحرف",IF(O67&lt;'الإعداد'!$D$14,"معرض للخطر","منتظم"))))))</x:f>
      </x:c>
      <x:c r="Q67" s="65" t="str">
        <x:f>IF(A67="","",IF(OR(COUNTIF($A$11:$A$100,A67)&gt;1,B67="",C67="",D67="",E67="",F67&lt;0,F67&gt;1,G67="",H67="",I67="",J67="",K67="",L67="",M67="",N67="",M67&lt;L67),"خطأ","سليم"))</x:f>
      </x:c>
      <x:c r="R67" s="76" t="n">
        <x:f>IF(A67="",99999,IF(OR(P67="مكتمل",P67="مغلق"),99999,IF(P67="منحرف",100,IF(P67="معرض للخطر",200,300))+ROW()/10000))</x:f>
        <x:v>99999</x:v>
      </x:c>
      <x:c r="S67" s="4"/>
      <x:c r="T67" s="4"/>
      <x:c r="U67" s="4"/>
      <x:c r="V67" s="4"/>
    </x:row>
    <x:row r="68">
      <x:c r="A68" s="29"/>
      <x:c r="B68" s="29"/>
      <x:c r="C68" s="29"/>
      <x:c r="D68" s="29"/>
      <x:c r="E68" s="29"/>
      <x:c r="F68" s="68"/>
      <x:c r="G68" s="29"/>
      <x:c r="H68" s="29"/>
      <x:c r="I68" s="29"/>
      <x:c r="J68" s="29"/>
      <x:c r="K68" s="29"/>
      <x:c r="L68" s="31"/>
      <x:c r="M68" s="31"/>
      <x:c r="N68" s="29"/>
      <x:c r="O68" s="73" t="str">
        <x:f>IF(A68="","",IF(OR(G68="",H68="",I68=""),"",IF(K68="الأقل أفضل",IF(I68=0,1,MIN(2,H68/I68)),IF(H68=0,"",MIN(2,I68/H68)))))</x:f>
      </x:c>
      <x:c r="P68" s="65" t="str">
        <x:f>IF(A68="","",IF(N68="مكتمل","مكتمل",IF(N68="ملغى","مغلق",IF(OR(O68="",D68="",M68=""),"ناقص",IF(AND(M68&lt;'الإعداد'!$D$12,O68&lt;'الإعداد'!$D$15),"منحرف",IF(O68&lt;'الإعداد'!$D$14,"معرض للخطر","منتظم"))))))</x:f>
      </x:c>
      <x:c r="Q68" s="65" t="str">
        <x:f>IF(A68="","",IF(OR(COUNTIF($A$11:$A$100,A68)&gt;1,B68="",C68="",D68="",E68="",F68&lt;0,F68&gt;1,G68="",H68="",I68="",J68="",K68="",L68="",M68="",N68="",M68&lt;L68),"خطأ","سليم"))</x:f>
      </x:c>
      <x:c r="R68" s="76" t="n">
        <x:f>IF(A68="",99999,IF(OR(P68="مكتمل",P68="مغلق"),99999,IF(P68="منحرف",100,IF(P68="معرض للخطر",200,300))+ROW()/10000))</x:f>
        <x:v>99999</x:v>
      </x:c>
      <x:c r="S68" s="4"/>
      <x:c r="T68" s="4"/>
      <x:c r="U68" s="4"/>
      <x:c r="V68" s="4"/>
    </x:row>
    <x:row r="69">
      <x:c r="A69" s="29"/>
      <x:c r="B69" s="29"/>
      <x:c r="C69" s="29"/>
      <x:c r="D69" s="29"/>
      <x:c r="E69" s="29"/>
      <x:c r="F69" s="68"/>
      <x:c r="G69" s="29"/>
      <x:c r="H69" s="29"/>
      <x:c r="I69" s="29"/>
      <x:c r="J69" s="29"/>
      <x:c r="K69" s="29"/>
      <x:c r="L69" s="31"/>
      <x:c r="M69" s="31"/>
      <x:c r="N69" s="29"/>
      <x:c r="O69" s="73" t="str">
        <x:f>IF(A69="","",IF(OR(G69="",H69="",I69=""),"",IF(K69="الأقل أفضل",IF(I69=0,1,MIN(2,H69/I69)),IF(H69=0,"",MIN(2,I69/H69)))))</x:f>
      </x:c>
      <x:c r="P69" s="65" t="str">
        <x:f>IF(A69="","",IF(N69="مكتمل","مكتمل",IF(N69="ملغى","مغلق",IF(OR(O69="",D69="",M69=""),"ناقص",IF(AND(M69&lt;'الإعداد'!$D$12,O69&lt;'الإعداد'!$D$15),"منحرف",IF(O69&lt;'الإعداد'!$D$14,"معرض للخطر","منتظم"))))))</x:f>
      </x:c>
      <x:c r="Q69" s="65" t="str">
        <x:f>IF(A69="","",IF(OR(COUNTIF($A$11:$A$100,A69)&gt;1,B69="",C69="",D69="",E69="",F69&lt;0,F69&gt;1,G69="",H69="",I69="",J69="",K69="",L69="",M69="",N69="",M69&lt;L69),"خطأ","سليم"))</x:f>
      </x:c>
      <x:c r="R69" s="76" t="n">
        <x:f>IF(A69="",99999,IF(OR(P69="مكتمل",P69="مغلق"),99999,IF(P69="منحرف",100,IF(P69="معرض للخطر",200,300))+ROW()/10000))</x:f>
        <x:v>99999</x:v>
      </x:c>
      <x:c r="S69" s="4"/>
      <x:c r="T69" s="4"/>
      <x:c r="U69" s="4"/>
      <x:c r="V69" s="4"/>
    </x:row>
    <x:row r="70">
      <x:c r="A70" s="29"/>
      <x:c r="B70" s="29"/>
      <x:c r="C70" s="29"/>
      <x:c r="D70" s="29"/>
      <x:c r="E70" s="29"/>
      <x:c r="F70" s="68"/>
      <x:c r="G70" s="29"/>
      <x:c r="H70" s="29"/>
      <x:c r="I70" s="29"/>
      <x:c r="J70" s="29"/>
      <x:c r="K70" s="29"/>
      <x:c r="L70" s="31"/>
      <x:c r="M70" s="31"/>
      <x:c r="N70" s="29"/>
      <x:c r="O70" s="73" t="str">
        <x:f>IF(A70="","",IF(OR(G70="",H70="",I70=""),"",IF(K70="الأقل أفضل",IF(I70=0,1,MIN(2,H70/I70)),IF(H70=0,"",MIN(2,I70/H70)))))</x:f>
      </x:c>
      <x:c r="P70" s="65" t="str">
        <x:f>IF(A70="","",IF(N70="مكتمل","مكتمل",IF(N70="ملغى","مغلق",IF(OR(O70="",D70="",M70=""),"ناقص",IF(AND(M70&lt;'الإعداد'!$D$12,O70&lt;'الإعداد'!$D$15),"منحرف",IF(O70&lt;'الإعداد'!$D$14,"معرض للخطر","منتظم"))))))</x:f>
      </x:c>
      <x:c r="Q70" s="65" t="str">
        <x:f>IF(A70="","",IF(OR(COUNTIF($A$11:$A$100,A70)&gt;1,B70="",C70="",D70="",E70="",F70&lt;0,F70&gt;1,G70="",H70="",I70="",J70="",K70="",L70="",M70="",N70="",M70&lt;L70),"خطأ","سليم"))</x:f>
      </x:c>
      <x:c r="R70" s="76" t="n">
        <x:f>IF(A70="",99999,IF(OR(P70="مكتمل",P70="مغلق"),99999,IF(P70="منحرف",100,IF(P70="معرض للخطر",200,300))+ROW()/10000))</x:f>
        <x:v>99999</x:v>
      </x:c>
      <x:c r="S70" s="4"/>
      <x:c r="T70" s="4"/>
      <x:c r="U70" s="4"/>
      <x:c r="V70" s="4"/>
    </x:row>
    <x:row r="71">
      <x:c r="A71" s="29"/>
      <x:c r="B71" s="29"/>
      <x:c r="C71" s="29"/>
      <x:c r="D71" s="29"/>
      <x:c r="E71" s="29"/>
      <x:c r="F71" s="68"/>
      <x:c r="G71" s="29"/>
      <x:c r="H71" s="29"/>
      <x:c r="I71" s="29"/>
      <x:c r="J71" s="29"/>
      <x:c r="K71" s="29"/>
      <x:c r="L71" s="31"/>
      <x:c r="M71" s="31"/>
      <x:c r="N71" s="29"/>
      <x:c r="O71" s="73" t="str">
        <x:f>IF(A71="","",IF(OR(G71="",H71="",I71=""),"",IF(K71="الأقل أفضل",IF(I71=0,1,MIN(2,H71/I71)),IF(H71=0,"",MIN(2,I71/H71)))))</x:f>
      </x:c>
      <x:c r="P71" s="65" t="str">
        <x:f>IF(A71="","",IF(N71="مكتمل","مكتمل",IF(N71="ملغى","مغلق",IF(OR(O71="",D71="",M71=""),"ناقص",IF(AND(M71&lt;'الإعداد'!$D$12,O71&lt;'الإعداد'!$D$15),"منحرف",IF(O71&lt;'الإعداد'!$D$14,"معرض للخطر","منتظم"))))))</x:f>
      </x:c>
      <x:c r="Q71" s="65" t="str">
        <x:f>IF(A71="","",IF(OR(COUNTIF($A$11:$A$100,A71)&gt;1,B71="",C71="",D71="",E71="",F71&lt;0,F71&gt;1,G71="",H71="",I71="",J71="",K71="",L71="",M71="",N71="",M71&lt;L71),"خطأ","سليم"))</x:f>
      </x:c>
      <x:c r="R71" s="76" t="n">
        <x:f>IF(A71="",99999,IF(OR(P71="مكتمل",P71="مغلق"),99999,IF(P71="منحرف",100,IF(P71="معرض للخطر",200,300))+ROW()/10000))</x:f>
        <x:v>99999</x:v>
      </x:c>
      <x:c r="S71" s="4"/>
      <x:c r="T71" s="4"/>
      <x:c r="U71" s="4"/>
      <x:c r="V71" s="4"/>
    </x:row>
    <x:row r="72">
      <x:c r="A72" s="29"/>
      <x:c r="B72" s="29"/>
      <x:c r="C72" s="29"/>
      <x:c r="D72" s="29"/>
      <x:c r="E72" s="29"/>
      <x:c r="F72" s="68"/>
      <x:c r="G72" s="29"/>
      <x:c r="H72" s="29"/>
      <x:c r="I72" s="29"/>
      <x:c r="J72" s="29"/>
      <x:c r="K72" s="29"/>
      <x:c r="L72" s="31"/>
      <x:c r="M72" s="31"/>
      <x:c r="N72" s="29"/>
      <x:c r="O72" s="73" t="str">
        <x:f>IF(A72="","",IF(OR(G72="",H72="",I72=""),"",IF(K72="الأقل أفضل",IF(I72=0,1,MIN(2,H72/I72)),IF(H72=0,"",MIN(2,I72/H72)))))</x:f>
      </x:c>
      <x:c r="P72" s="65" t="str">
        <x:f>IF(A72="","",IF(N72="مكتمل","مكتمل",IF(N72="ملغى","مغلق",IF(OR(O72="",D72="",M72=""),"ناقص",IF(AND(M72&lt;'الإعداد'!$D$12,O72&lt;'الإعداد'!$D$15),"منحرف",IF(O72&lt;'الإعداد'!$D$14,"معرض للخطر","منتظم"))))))</x:f>
      </x:c>
      <x:c r="Q72" s="65" t="str">
        <x:f>IF(A72="","",IF(OR(COUNTIF($A$11:$A$100,A72)&gt;1,B72="",C72="",D72="",E72="",F72&lt;0,F72&gt;1,G72="",H72="",I72="",J72="",K72="",L72="",M72="",N72="",M72&lt;L72),"خطأ","سليم"))</x:f>
      </x:c>
      <x:c r="R72" s="76" t="n">
        <x:f>IF(A72="",99999,IF(OR(P72="مكتمل",P72="مغلق"),99999,IF(P72="منحرف",100,IF(P72="معرض للخطر",200,300))+ROW()/10000))</x:f>
        <x:v>99999</x:v>
      </x:c>
      <x:c r="S72" s="4"/>
      <x:c r="T72" s="4"/>
      <x:c r="U72" s="4"/>
      <x:c r="V72" s="4"/>
    </x:row>
    <x:row r="73">
      <x:c r="A73" s="29"/>
      <x:c r="B73" s="29"/>
      <x:c r="C73" s="29"/>
      <x:c r="D73" s="29"/>
      <x:c r="E73" s="29"/>
      <x:c r="F73" s="68"/>
      <x:c r="G73" s="29"/>
      <x:c r="H73" s="29"/>
      <x:c r="I73" s="29"/>
      <x:c r="J73" s="29"/>
      <x:c r="K73" s="29"/>
      <x:c r="L73" s="31"/>
      <x:c r="M73" s="31"/>
      <x:c r="N73" s="29"/>
      <x:c r="O73" s="73" t="str">
        <x:f>IF(A73="","",IF(OR(G73="",H73="",I73=""),"",IF(K73="الأقل أفضل",IF(I73=0,1,MIN(2,H73/I73)),IF(H73=0,"",MIN(2,I73/H73)))))</x:f>
      </x:c>
      <x:c r="P73" s="65" t="str">
        <x:f>IF(A73="","",IF(N73="مكتمل","مكتمل",IF(N73="ملغى","مغلق",IF(OR(O73="",D73="",M73=""),"ناقص",IF(AND(M73&lt;'الإعداد'!$D$12,O73&lt;'الإعداد'!$D$15),"منحرف",IF(O73&lt;'الإعداد'!$D$14,"معرض للخطر","منتظم"))))))</x:f>
      </x:c>
      <x:c r="Q73" s="65" t="str">
        <x:f>IF(A73="","",IF(OR(COUNTIF($A$11:$A$100,A73)&gt;1,B73="",C73="",D73="",E73="",F73&lt;0,F73&gt;1,G73="",H73="",I73="",J73="",K73="",L73="",M73="",N73="",M73&lt;L73),"خطأ","سليم"))</x:f>
      </x:c>
      <x:c r="R73" s="76" t="n">
        <x:f>IF(A73="",99999,IF(OR(P73="مكتمل",P73="مغلق"),99999,IF(P73="منحرف",100,IF(P73="معرض للخطر",200,300))+ROW()/10000))</x:f>
        <x:v>99999</x:v>
      </x:c>
      <x:c r="S73" s="4"/>
      <x:c r="T73" s="4"/>
      <x:c r="U73" s="4"/>
      <x:c r="V73" s="4"/>
    </x:row>
    <x:row r="74">
      <x:c r="A74" s="29"/>
      <x:c r="B74" s="29"/>
      <x:c r="C74" s="29"/>
      <x:c r="D74" s="29"/>
      <x:c r="E74" s="29"/>
      <x:c r="F74" s="68"/>
      <x:c r="G74" s="29"/>
      <x:c r="H74" s="29"/>
      <x:c r="I74" s="29"/>
      <x:c r="J74" s="29"/>
      <x:c r="K74" s="29"/>
      <x:c r="L74" s="31"/>
      <x:c r="M74" s="31"/>
      <x:c r="N74" s="29"/>
      <x:c r="O74" s="73" t="str">
        <x:f>IF(A74="","",IF(OR(G74="",H74="",I74=""),"",IF(K74="الأقل أفضل",IF(I74=0,1,MIN(2,H74/I74)),IF(H74=0,"",MIN(2,I74/H74)))))</x:f>
      </x:c>
      <x:c r="P74" s="65" t="str">
        <x:f>IF(A74="","",IF(N74="مكتمل","مكتمل",IF(N74="ملغى","مغلق",IF(OR(O74="",D74="",M74=""),"ناقص",IF(AND(M74&lt;'الإعداد'!$D$12,O74&lt;'الإعداد'!$D$15),"منحرف",IF(O74&lt;'الإعداد'!$D$14,"معرض للخطر","منتظم"))))))</x:f>
      </x:c>
      <x:c r="Q74" s="65" t="str">
        <x:f>IF(A74="","",IF(OR(COUNTIF($A$11:$A$100,A74)&gt;1,B74="",C74="",D74="",E74="",F74&lt;0,F74&gt;1,G74="",H74="",I74="",J74="",K74="",L74="",M74="",N74="",M74&lt;L74),"خطأ","سليم"))</x:f>
      </x:c>
      <x:c r="R74" s="76" t="n">
        <x:f>IF(A74="",99999,IF(OR(P74="مكتمل",P74="مغلق"),99999,IF(P74="منحرف",100,IF(P74="معرض للخطر",200,300))+ROW()/10000))</x:f>
        <x:v>99999</x:v>
      </x:c>
      <x:c r="S74" s="4"/>
      <x:c r="T74" s="4"/>
      <x:c r="U74" s="4"/>
      <x:c r="V74" s="4"/>
    </x:row>
    <x:row r="75">
      <x:c r="A75" s="29"/>
      <x:c r="B75" s="29"/>
      <x:c r="C75" s="29"/>
      <x:c r="D75" s="29"/>
      <x:c r="E75" s="29"/>
      <x:c r="F75" s="68"/>
      <x:c r="G75" s="29"/>
      <x:c r="H75" s="29"/>
      <x:c r="I75" s="29"/>
      <x:c r="J75" s="29"/>
      <x:c r="K75" s="29"/>
      <x:c r="L75" s="31"/>
      <x:c r="M75" s="31"/>
      <x:c r="N75" s="29"/>
      <x:c r="O75" s="73" t="str">
        <x:f>IF(A75="","",IF(OR(G75="",H75="",I75=""),"",IF(K75="الأقل أفضل",IF(I75=0,1,MIN(2,H75/I75)),IF(H75=0,"",MIN(2,I75/H75)))))</x:f>
      </x:c>
      <x:c r="P75" s="65" t="str">
        <x:f>IF(A75="","",IF(N75="مكتمل","مكتمل",IF(N75="ملغى","مغلق",IF(OR(O75="",D75="",M75=""),"ناقص",IF(AND(M75&lt;'الإعداد'!$D$12,O75&lt;'الإعداد'!$D$15),"منحرف",IF(O75&lt;'الإعداد'!$D$14,"معرض للخطر","منتظم"))))))</x:f>
      </x:c>
      <x:c r="Q75" s="65" t="str">
        <x:f>IF(A75="","",IF(OR(COUNTIF($A$11:$A$100,A75)&gt;1,B75="",C75="",D75="",E75="",F75&lt;0,F75&gt;1,G75="",H75="",I75="",J75="",K75="",L75="",M75="",N75="",M75&lt;L75),"خطأ","سليم"))</x:f>
      </x:c>
      <x:c r="R75" s="76" t="n">
        <x:f>IF(A75="",99999,IF(OR(P75="مكتمل",P75="مغلق"),99999,IF(P75="منحرف",100,IF(P75="معرض للخطر",200,300))+ROW()/10000))</x:f>
        <x:v>99999</x:v>
      </x:c>
      <x:c r="S75" s="4"/>
      <x:c r="T75" s="4"/>
      <x:c r="U75" s="4"/>
      <x:c r="V75" s="4"/>
    </x:row>
    <x:row r="76">
      <x:c r="A76" s="29"/>
      <x:c r="B76" s="29"/>
      <x:c r="C76" s="29"/>
      <x:c r="D76" s="29"/>
      <x:c r="E76" s="29"/>
      <x:c r="F76" s="68"/>
      <x:c r="G76" s="29"/>
      <x:c r="H76" s="29"/>
      <x:c r="I76" s="29"/>
      <x:c r="J76" s="29"/>
      <x:c r="K76" s="29"/>
      <x:c r="L76" s="31"/>
      <x:c r="M76" s="31"/>
      <x:c r="N76" s="29"/>
      <x:c r="O76" s="73" t="str">
        <x:f>IF(A76="","",IF(OR(G76="",H76="",I76=""),"",IF(K76="الأقل أفضل",IF(I76=0,1,MIN(2,H76/I76)),IF(H76=0,"",MIN(2,I76/H76)))))</x:f>
      </x:c>
      <x:c r="P76" s="65" t="str">
        <x:f>IF(A76="","",IF(N76="مكتمل","مكتمل",IF(N76="ملغى","مغلق",IF(OR(O76="",D76="",M76=""),"ناقص",IF(AND(M76&lt;'الإعداد'!$D$12,O76&lt;'الإعداد'!$D$15),"منحرف",IF(O76&lt;'الإعداد'!$D$14,"معرض للخطر","منتظم"))))))</x:f>
      </x:c>
      <x:c r="Q76" s="65" t="str">
        <x:f>IF(A76="","",IF(OR(COUNTIF($A$11:$A$100,A76)&gt;1,B76="",C76="",D76="",E76="",F76&lt;0,F76&gt;1,G76="",H76="",I76="",J76="",K76="",L76="",M76="",N76="",M76&lt;L76),"خطأ","سليم"))</x:f>
      </x:c>
      <x:c r="R76" s="76" t="n">
        <x:f>IF(A76="",99999,IF(OR(P76="مكتمل",P76="مغلق"),99999,IF(P76="منحرف",100,IF(P76="معرض للخطر",200,300))+ROW()/10000))</x:f>
        <x:v>99999</x:v>
      </x:c>
      <x:c r="S76" s="4"/>
      <x:c r="T76" s="4"/>
      <x:c r="U76" s="4"/>
      <x:c r="V76" s="4"/>
    </x:row>
    <x:row r="77">
      <x:c r="A77" s="29"/>
      <x:c r="B77" s="29"/>
      <x:c r="C77" s="29"/>
      <x:c r="D77" s="29"/>
      <x:c r="E77" s="29"/>
      <x:c r="F77" s="68"/>
      <x:c r="G77" s="29"/>
      <x:c r="H77" s="29"/>
      <x:c r="I77" s="29"/>
      <x:c r="J77" s="29"/>
      <x:c r="K77" s="29"/>
      <x:c r="L77" s="31"/>
      <x:c r="M77" s="31"/>
      <x:c r="N77" s="29"/>
      <x:c r="O77" s="73" t="str">
        <x:f>IF(A77="","",IF(OR(G77="",H77="",I77=""),"",IF(K77="الأقل أفضل",IF(I77=0,1,MIN(2,H77/I77)),IF(H77=0,"",MIN(2,I77/H77)))))</x:f>
      </x:c>
      <x:c r="P77" s="65" t="str">
        <x:f>IF(A77="","",IF(N77="مكتمل","مكتمل",IF(N77="ملغى","مغلق",IF(OR(O77="",D77="",M77=""),"ناقص",IF(AND(M77&lt;'الإعداد'!$D$12,O77&lt;'الإعداد'!$D$15),"منحرف",IF(O77&lt;'الإعداد'!$D$14,"معرض للخطر","منتظم"))))))</x:f>
      </x:c>
      <x:c r="Q77" s="65" t="str">
        <x:f>IF(A77="","",IF(OR(COUNTIF($A$11:$A$100,A77)&gt;1,B77="",C77="",D77="",E77="",F77&lt;0,F77&gt;1,G77="",H77="",I77="",J77="",K77="",L77="",M77="",N77="",M77&lt;L77),"خطأ","سليم"))</x:f>
      </x:c>
      <x:c r="R77" s="76" t="n">
        <x:f>IF(A77="",99999,IF(OR(P77="مكتمل",P77="مغلق"),99999,IF(P77="منحرف",100,IF(P77="معرض للخطر",200,300))+ROW()/10000))</x:f>
        <x:v>99999</x:v>
      </x:c>
      <x:c r="S77" s="4"/>
      <x:c r="T77" s="4"/>
      <x:c r="U77" s="4"/>
      <x:c r="V77" s="4"/>
    </x:row>
    <x:row r="78">
      <x:c r="A78" s="29"/>
      <x:c r="B78" s="29"/>
      <x:c r="C78" s="29"/>
      <x:c r="D78" s="29"/>
      <x:c r="E78" s="29"/>
      <x:c r="F78" s="68"/>
      <x:c r="G78" s="29"/>
      <x:c r="H78" s="29"/>
      <x:c r="I78" s="29"/>
      <x:c r="J78" s="29"/>
      <x:c r="K78" s="29"/>
      <x:c r="L78" s="31"/>
      <x:c r="M78" s="31"/>
      <x:c r="N78" s="29"/>
      <x:c r="O78" s="73" t="str">
        <x:f>IF(A78="","",IF(OR(G78="",H78="",I78=""),"",IF(K78="الأقل أفضل",IF(I78=0,1,MIN(2,H78/I78)),IF(H78=0,"",MIN(2,I78/H78)))))</x:f>
      </x:c>
      <x:c r="P78" s="65" t="str">
        <x:f>IF(A78="","",IF(N78="مكتمل","مكتمل",IF(N78="ملغى","مغلق",IF(OR(O78="",D78="",M78=""),"ناقص",IF(AND(M78&lt;'الإعداد'!$D$12,O78&lt;'الإعداد'!$D$15),"منحرف",IF(O78&lt;'الإعداد'!$D$14,"معرض للخطر","منتظم"))))))</x:f>
      </x:c>
      <x:c r="Q78" s="65" t="str">
        <x:f>IF(A78="","",IF(OR(COUNTIF($A$11:$A$100,A78)&gt;1,B78="",C78="",D78="",E78="",F78&lt;0,F78&gt;1,G78="",H78="",I78="",J78="",K78="",L78="",M78="",N78="",M78&lt;L78),"خطأ","سليم"))</x:f>
      </x:c>
      <x:c r="R78" s="76" t="n">
        <x:f>IF(A78="",99999,IF(OR(P78="مكتمل",P78="مغلق"),99999,IF(P78="منحرف",100,IF(P78="معرض للخطر",200,300))+ROW()/10000))</x:f>
        <x:v>99999</x:v>
      </x:c>
      <x:c r="S78" s="4"/>
      <x:c r="T78" s="4"/>
      <x:c r="U78" s="4"/>
      <x:c r="V78" s="4"/>
    </x:row>
    <x:row r="79">
      <x:c r="A79" s="29"/>
      <x:c r="B79" s="29"/>
      <x:c r="C79" s="29"/>
      <x:c r="D79" s="29"/>
      <x:c r="E79" s="29"/>
      <x:c r="F79" s="68"/>
      <x:c r="G79" s="29"/>
      <x:c r="H79" s="29"/>
      <x:c r="I79" s="29"/>
      <x:c r="J79" s="29"/>
      <x:c r="K79" s="29"/>
      <x:c r="L79" s="31"/>
      <x:c r="M79" s="31"/>
      <x:c r="N79" s="29"/>
      <x:c r="O79" s="73" t="str">
        <x:f>IF(A79="","",IF(OR(G79="",H79="",I79=""),"",IF(K79="الأقل أفضل",IF(I79=0,1,MIN(2,H79/I79)),IF(H79=0,"",MIN(2,I79/H79)))))</x:f>
      </x:c>
      <x:c r="P79" s="65" t="str">
        <x:f>IF(A79="","",IF(N79="مكتمل","مكتمل",IF(N79="ملغى","مغلق",IF(OR(O79="",D79="",M79=""),"ناقص",IF(AND(M79&lt;'الإعداد'!$D$12,O79&lt;'الإعداد'!$D$15),"منحرف",IF(O79&lt;'الإعداد'!$D$14,"معرض للخطر","منتظم"))))))</x:f>
      </x:c>
      <x:c r="Q79" s="65" t="str">
        <x:f>IF(A79="","",IF(OR(COUNTIF($A$11:$A$100,A79)&gt;1,B79="",C79="",D79="",E79="",F79&lt;0,F79&gt;1,G79="",H79="",I79="",J79="",K79="",L79="",M79="",N79="",M79&lt;L79),"خطأ","سليم"))</x:f>
      </x:c>
      <x:c r="R79" s="76" t="n">
        <x:f>IF(A79="",99999,IF(OR(P79="مكتمل",P79="مغلق"),99999,IF(P79="منحرف",100,IF(P79="معرض للخطر",200,300))+ROW()/10000))</x:f>
        <x:v>99999</x:v>
      </x:c>
      <x:c r="S79" s="4"/>
      <x:c r="T79" s="4"/>
      <x:c r="U79" s="4"/>
      <x:c r="V79" s="4"/>
    </x:row>
    <x:row r="80">
      <x:c r="A80" s="29"/>
      <x:c r="B80" s="29"/>
      <x:c r="C80" s="29"/>
      <x:c r="D80" s="29"/>
      <x:c r="E80" s="29"/>
      <x:c r="F80" s="68"/>
      <x:c r="G80" s="29"/>
      <x:c r="H80" s="29"/>
      <x:c r="I80" s="29"/>
      <x:c r="J80" s="29"/>
      <x:c r="K80" s="29"/>
      <x:c r="L80" s="31"/>
      <x:c r="M80" s="31"/>
      <x:c r="N80" s="29"/>
      <x:c r="O80" s="73" t="str">
        <x:f>IF(A80="","",IF(OR(G80="",H80="",I80=""),"",IF(K80="الأقل أفضل",IF(I80=0,1,MIN(2,H80/I80)),IF(H80=0,"",MIN(2,I80/H80)))))</x:f>
      </x:c>
      <x:c r="P80" s="65" t="str">
        <x:f>IF(A80="","",IF(N80="مكتمل","مكتمل",IF(N80="ملغى","مغلق",IF(OR(O80="",D80="",M80=""),"ناقص",IF(AND(M80&lt;'الإعداد'!$D$12,O80&lt;'الإعداد'!$D$15),"منحرف",IF(O80&lt;'الإعداد'!$D$14,"معرض للخطر","منتظم"))))))</x:f>
      </x:c>
      <x:c r="Q80" s="65" t="str">
        <x:f>IF(A80="","",IF(OR(COUNTIF($A$11:$A$100,A80)&gt;1,B80="",C80="",D80="",E80="",F80&lt;0,F80&gt;1,G80="",H80="",I80="",J80="",K80="",L80="",M80="",N80="",M80&lt;L80),"خطأ","سليم"))</x:f>
      </x:c>
      <x:c r="R80" s="76" t="n">
        <x:f>IF(A80="",99999,IF(OR(P80="مكتمل",P80="مغلق"),99999,IF(P80="منحرف",100,IF(P80="معرض للخطر",200,300))+ROW()/10000))</x:f>
        <x:v>99999</x:v>
      </x:c>
      <x:c r="S80" s="4"/>
      <x:c r="T80" s="4"/>
      <x:c r="U80" s="4"/>
      <x:c r="V80" s="4"/>
    </x:row>
    <x:row r="81">
      <x:c r="A81" s="29"/>
      <x:c r="B81" s="29"/>
      <x:c r="C81" s="29"/>
      <x:c r="D81" s="29"/>
      <x:c r="E81" s="29"/>
      <x:c r="F81" s="68"/>
      <x:c r="G81" s="29"/>
      <x:c r="H81" s="29"/>
      <x:c r="I81" s="29"/>
      <x:c r="J81" s="29"/>
      <x:c r="K81" s="29"/>
      <x:c r="L81" s="31"/>
      <x:c r="M81" s="31"/>
      <x:c r="N81" s="29"/>
      <x:c r="O81" s="73" t="str">
        <x:f>IF(A81="","",IF(OR(G81="",H81="",I81=""),"",IF(K81="الأقل أفضل",IF(I81=0,1,MIN(2,H81/I81)),IF(H81=0,"",MIN(2,I81/H81)))))</x:f>
      </x:c>
      <x:c r="P81" s="65" t="str">
        <x:f>IF(A81="","",IF(N81="مكتمل","مكتمل",IF(N81="ملغى","مغلق",IF(OR(O81="",D81="",M81=""),"ناقص",IF(AND(M81&lt;'الإعداد'!$D$12,O81&lt;'الإعداد'!$D$15),"منحرف",IF(O81&lt;'الإعداد'!$D$14,"معرض للخطر","منتظم"))))))</x:f>
      </x:c>
      <x:c r="Q81" s="65" t="str">
        <x:f>IF(A81="","",IF(OR(COUNTIF($A$11:$A$100,A81)&gt;1,B81="",C81="",D81="",E81="",F81&lt;0,F81&gt;1,G81="",H81="",I81="",J81="",K81="",L81="",M81="",N81="",M81&lt;L81),"خطأ","سليم"))</x:f>
      </x:c>
      <x:c r="R81" s="76" t="n">
        <x:f>IF(A81="",99999,IF(OR(P81="مكتمل",P81="مغلق"),99999,IF(P81="منحرف",100,IF(P81="معرض للخطر",200,300))+ROW()/10000))</x:f>
        <x:v>99999</x:v>
      </x:c>
      <x:c r="S81" s="4"/>
      <x:c r="T81" s="4"/>
      <x:c r="U81" s="4"/>
      <x:c r="V81" s="4"/>
    </x:row>
    <x:row r="82">
      <x:c r="A82" s="29"/>
      <x:c r="B82" s="29"/>
      <x:c r="C82" s="29"/>
      <x:c r="D82" s="29"/>
      <x:c r="E82" s="29"/>
      <x:c r="F82" s="68"/>
      <x:c r="G82" s="29"/>
      <x:c r="H82" s="29"/>
      <x:c r="I82" s="29"/>
      <x:c r="J82" s="29"/>
      <x:c r="K82" s="29"/>
      <x:c r="L82" s="31"/>
      <x:c r="M82" s="31"/>
      <x:c r="N82" s="29"/>
      <x:c r="O82" s="73" t="str">
        <x:f>IF(A82="","",IF(OR(G82="",H82="",I82=""),"",IF(K82="الأقل أفضل",IF(I82=0,1,MIN(2,H82/I82)),IF(H82=0,"",MIN(2,I82/H82)))))</x:f>
      </x:c>
      <x:c r="P82" s="65" t="str">
        <x:f>IF(A82="","",IF(N82="مكتمل","مكتمل",IF(N82="ملغى","مغلق",IF(OR(O82="",D82="",M82=""),"ناقص",IF(AND(M82&lt;'الإعداد'!$D$12,O82&lt;'الإعداد'!$D$15),"منحرف",IF(O82&lt;'الإعداد'!$D$14,"معرض للخطر","منتظم"))))))</x:f>
      </x:c>
      <x:c r="Q82" s="65" t="str">
        <x:f>IF(A82="","",IF(OR(COUNTIF($A$11:$A$100,A82)&gt;1,B82="",C82="",D82="",E82="",F82&lt;0,F82&gt;1,G82="",H82="",I82="",J82="",K82="",L82="",M82="",N82="",M82&lt;L82),"خطأ","سليم"))</x:f>
      </x:c>
      <x:c r="R82" s="76" t="n">
        <x:f>IF(A82="",99999,IF(OR(P82="مكتمل",P82="مغلق"),99999,IF(P82="منحرف",100,IF(P82="معرض للخطر",200,300))+ROW()/10000))</x:f>
        <x:v>99999</x:v>
      </x:c>
      <x:c r="S82" s="4"/>
      <x:c r="T82" s="4"/>
      <x:c r="U82" s="4"/>
      <x:c r="V82" s="4"/>
    </x:row>
    <x:row r="83">
      <x:c r="A83" s="29"/>
      <x:c r="B83" s="29"/>
      <x:c r="C83" s="29"/>
      <x:c r="D83" s="29"/>
      <x:c r="E83" s="29"/>
      <x:c r="F83" s="68"/>
      <x:c r="G83" s="29"/>
      <x:c r="H83" s="29"/>
      <x:c r="I83" s="29"/>
      <x:c r="J83" s="29"/>
      <x:c r="K83" s="29"/>
      <x:c r="L83" s="31"/>
      <x:c r="M83" s="31"/>
      <x:c r="N83" s="29"/>
      <x:c r="O83" s="73" t="str">
        <x:f>IF(A83="","",IF(OR(G83="",H83="",I83=""),"",IF(K83="الأقل أفضل",IF(I83=0,1,MIN(2,H83/I83)),IF(H83=0,"",MIN(2,I83/H83)))))</x:f>
      </x:c>
      <x:c r="P83" s="65" t="str">
        <x:f>IF(A83="","",IF(N83="مكتمل","مكتمل",IF(N83="ملغى","مغلق",IF(OR(O83="",D83="",M83=""),"ناقص",IF(AND(M83&lt;'الإعداد'!$D$12,O83&lt;'الإعداد'!$D$15),"منحرف",IF(O83&lt;'الإعداد'!$D$14,"معرض للخطر","منتظم"))))))</x:f>
      </x:c>
      <x:c r="Q83" s="65" t="str">
        <x:f>IF(A83="","",IF(OR(COUNTIF($A$11:$A$100,A83)&gt;1,B83="",C83="",D83="",E83="",F83&lt;0,F83&gt;1,G83="",H83="",I83="",J83="",K83="",L83="",M83="",N83="",M83&lt;L83),"خطأ","سليم"))</x:f>
      </x:c>
      <x:c r="R83" s="76" t="n">
        <x:f>IF(A83="",99999,IF(OR(P83="مكتمل",P83="مغلق"),99999,IF(P83="منحرف",100,IF(P83="معرض للخطر",200,300))+ROW()/10000))</x:f>
        <x:v>99999</x:v>
      </x:c>
      <x:c r="S83" s="4"/>
      <x:c r="T83" s="4"/>
      <x:c r="U83" s="4"/>
      <x:c r="V83" s="4"/>
    </x:row>
    <x:row r="84">
      <x:c r="A84" s="29"/>
      <x:c r="B84" s="29"/>
      <x:c r="C84" s="29"/>
      <x:c r="D84" s="29"/>
      <x:c r="E84" s="29"/>
      <x:c r="F84" s="68"/>
      <x:c r="G84" s="29"/>
      <x:c r="H84" s="29"/>
      <x:c r="I84" s="29"/>
      <x:c r="J84" s="29"/>
      <x:c r="K84" s="29"/>
      <x:c r="L84" s="31"/>
      <x:c r="M84" s="31"/>
      <x:c r="N84" s="29"/>
      <x:c r="O84" s="73" t="str">
        <x:f>IF(A84="","",IF(OR(G84="",H84="",I84=""),"",IF(K84="الأقل أفضل",IF(I84=0,1,MIN(2,H84/I84)),IF(H84=0,"",MIN(2,I84/H84)))))</x:f>
      </x:c>
      <x:c r="P84" s="65" t="str">
        <x:f>IF(A84="","",IF(N84="مكتمل","مكتمل",IF(N84="ملغى","مغلق",IF(OR(O84="",D84="",M84=""),"ناقص",IF(AND(M84&lt;'الإعداد'!$D$12,O84&lt;'الإعداد'!$D$15),"منحرف",IF(O84&lt;'الإعداد'!$D$14,"معرض للخطر","منتظم"))))))</x:f>
      </x:c>
      <x:c r="Q84" s="65" t="str">
        <x:f>IF(A84="","",IF(OR(COUNTIF($A$11:$A$100,A84)&gt;1,B84="",C84="",D84="",E84="",F84&lt;0,F84&gt;1,G84="",H84="",I84="",J84="",K84="",L84="",M84="",N84="",M84&lt;L84),"خطأ","سليم"))</x:f>
      </x:c>
      <x:c r="R84" s="76" t="n">
        <x:f>IF(A84="",99999,IF(OR(P84="مكتمل",P84="مغلق"),99999,IF(P84="منحرف",100,IF(P84="معرض للخطر",200,300))+ROW()/10000))</x:f>
        <x:v>99999</x:v>
      </x:c>
      <x:c r="S84" s="4"/>
      <x:c r="T84" s="4"/>
      <x:c r="U84" s="4"/>
      <x:c r="V84" s="4"/>
    </x:row>
    <x:row r="85">
      <x:c r="A85" s="29"/>
      <x:c r="B85" s="29"/>
      <x:c r="C85" s="29"/>
      <x:c r="D85" s="29"/>
      <x:c r="E85" s="29"/>
      <x:c r="F85" s="68"/>
      <x:c r="G85" s="29"/>
      <x:c r="H85" s="29"/>
      <x:c r="I85" s="29"/>
      <x:c r="J85" s="29"/>
      <x:c r="K85" s="29"/>
      <x:c r="L85" s="31"/>
      <x:c r="M85" s="31"/>
      <x:c r="N85" s="29"/>
      <x:c r="O85" s="73" t="str">
        <x:f>IF(A85="","",IF(OR(G85="",H85="",I85=""),"",IF(K85="الأقل أفضل",IF(I85=0,1,MIN(2,H85/I85)),IF(H85=0,"",MIN(2,I85/H85)))))</x:f>
      </x:c>
      <x:c r="P85" s="65" t="str">
        <x:f>IF(A85="","",IF(N85="مكتمل","مكتمل",IF(N85="ملغى","مغلق",IF(OR(O85="",D85="",M85=""),"ناقص",IF(AND(M85&lt;'الإعداد'!$D$12,O85&lt;'الإعداد'!$D$15),"منحرف",IF(O85&lt;'الإعداد'!$D$14,"معرض للخطر","منتظم"))))))</x:f>
      </x:c>
      <x:c r="Q85" s="65" t="str">
        <x:f>IF(A85="","",IF(OR(COUNTIF($A$11:$A$100,A85)&gt;1,B85="",C85="",D85="",E85="",F85&lt;0,F85&gt;1,G85="",H85="",I85="",J85="",K85="",L85="",M85="",N85="",M85&lt;L85),"خطأ","سليم"))</x:f>
      </x:c>
      <x:c r="R85" s="76" t="n">
        <x:f>IF(A85="",99999,IF(OR(P85="مكتمل",P85="مغلق"),99999,IF(P85="منحرف",100,IF(P85="معرض للخطر",200,300))+ROW()/10000))</x:f>
        <x:v>99999</x:v>
      </x:c>
      <x:c r="S85" s="4"/>
      <x:c r="T85" s="4"/>
      <x:c r="U85" s="4"/>
      <x:c r="V85" s="4"/>
    </x:row>
    <x:row r="86">
      <x:c r="A86" s="29"/>
      <x:c r="B86" s="29"/>
      <x:c r="C86" s="29"/>
      <x:c r="D86" s="29"/>
      <x:c r="E86" s="29"/>
      <x:c r="F86" s="68"/>
      <x:c r="G86" s="29"/>
      <x:c r="H86" s="29"/>
      <x:c r="I86" s="29"/>
      <x:c r="J86" s="29"/>
      <x:c r="K86" s="29"/>
      <x:c r="L86" s="31"/>
      <x:c r="M86" s="31"/>
      <x:c r="N86" s="29"/>
      <x:c r="O86" s="73" t="str">
        <x:f>IF(A86="","",IF(OR(G86="",H86="",I86=""),"",IF(K86="الأقل أفضل",IF(I86=0,1,MIN(2,H86/I86)),IF(H86=0,"",MIN(2,I86/H86)))))</x:f>
      </x:c>
      <x:c r="P86" s="65" t="str">
        <x:f>IF(A86="","",IF(N86="مكتمل","مكتمل",IF(N86="ملغى","مغلق",IF(OR(O86="",D86="",M86=""),"ناقص",IF(AND(M86&lt;'الإعداد'!$D$12,O86&lt;'الإعداد'!$D$15),"منحرف",IF(O86&lt;'الإعداد'!$D$14,"معرض للخطر","منتظم"))))))</x:f>
      </x:c>
      <x:c r="Q86" s="65" t="str">
        <x:f>IF(A86="","",IF(OR(COUNTIF($A$11:$A$100,A86)&gt;1,B86="",C86="",D86="",E86="",F86&lt;0,F86&gt;1,G86="",H86="",I86="",J86="",K86="",L86="",M86="",N86="",M86&lt;L86),"خطأ","سليم"))</x:f>
      </x:c>
      <x:c r="R86" s="76" t="n">
        <x:f>IF(A86="",99999,IF(OR(P86="مكتمل",P86="مغلق"),99999,IF(P86="منحرف",100,IF(P86="معرض للخطر",200,300))+ROW()/10000))</x:f>
        <x:v>99999</x:v>
      </x:c>
      <x:c r="S86" s="4"/>
      <x:c r="T86" s="4"/>
      <x:c r="U86" s="4"/>
      <x:c r="V86" s="4"/>
    </x:row>
    <x:row r="87">
      <x:c r="A87" s="29"/>
      <x:c r="B87" s="29"/>
      <x:c r="C87" s="29"/>
      <x:c r="D87" s="29"/>
      <x:c r="E87" s="29"/>
      <x:c r="F87" s="68"/>
      <x:c r="G87" s="29"/>
      <x:c r="H87" s="29"/>
      <x:c r="I87" s="29"/>
      <x:c r="J87" s="29"/>
      <x:c r="K87" s="29"/>
      <x:c r="L87" s="31"/>
      <x:c r="M87" s="31"/>
      <x:c r="N87" s="29"/>
      <x:c r="O87" s="73" t="str">
        <x:f>IF(A87="","",IF(OR(G87="",H87="",I87=""),"",IF(K87="الأقل أفضل",IF(I87=0,1,MIN(2,H87/I87)),IF(H87=0,"",MIN(2,I87/H87)))))</x:f>
      </x:c>
      <x:c r="P87" s="65" t="str">
        <x:f>IF(A87="","",IF(N87="مكتمل","مكتمل",IF(N87="ملغى","مغلق",IF(OR(O87="",D87="",M87=""),"ناقص",IF(AND(M87&lt;'الإعداد'!$D$12,O87&lt;'الإعداد'!$D$15),"منحرف",IF(O87&lt;'الإعداد'!$D$14,"معرض للخطر","منتظم"))))))</x:f>
      </x:c>
      <x:c r="Q87" s="65" t="str">
        <x:f>IF(A87="","",IF(OR(COUNTIF($A$11:$A$100,A87)&gt;1,B87="",C87="",D87="",E87="",F87&lt;0,F87&gt;1,G87="",H87="",I87="",J87="",K87="",L87="",M87="",N87="",M87&lt;L87),"خطأ","سليم"))</x:f>
      </x:c>
      <x:c r="R87" s="76" t="n">
        <x:f>IF(A87="",99999,IF(OR(P87="مكتمل",P87="مغلق"),99999,IF(P87="منحرف",100,IF(P87="معرض للخطر",200,300))+ROW()/10000))</x:f>
        <x:v>99999</x:v>
      </x:c>
      <x:c r="S87" s="4"/>
      <x:c r="T87" s="4"/>
      <x:c r="U87" s="4"/>
      <x:c r="V87" s="4"/>
    </x:row>
    <x:row r="88">
      <x:c r="A88" s="29"/>
      <x:c r="B88" s="29"/>
      <x:c r="C88" s="29"/>
      <x:c r="D88" s="29"/>
      <x:c r="E88" s="29"/>
      <x:c r="F88" s="68"/>
      <x:c r="G88" s="29"/>
      <x:c r="H88" s="29"/>
      <x:c r="I88" s="29"/>
      <x:c r="J88" s="29"/>
      <x:c r="K88" s="29"/>
      <x:c r="L88" s="31"/>
      <x:c r="M88" s="31"/>
      <x:c r="N88" s="29"/>
      <x:c r="O88" s="73" t="str">
        <x:f>IF(A88="","",IF(OR(G88="",H88="",I88=""),"",IF(K88="الأقل أفضل",IF(I88=0,1,MIN(2,H88/I88)),IF(H88=0,"",MIN(2,I88/H88)))))</x:f>
      </x:c>
      <x:c r="P88" s="65" t="str">
        <x:f>IF(A88="","",IF(N88="مكتمل","مكتمل",IF(N88="ملغى","مغلق",IF(OR(O88="",D88="",M88=""),"ناقص",IF(AND(M88&lt;'الإعداد'!$D$12,O88&lt;'الإعداد'!$D$15),"منحرف",IF(O88&lt;'الإعداد'!$D$14,"معرض للخطر","منتظم"))))))</x:f>
      </x:c>
      <x:c r="Q88" s="65" t="str">
        <x:f>IF(A88="","",IF(OR(COUNTIF($A$11:$A$100,A88)&gt;1,B88="",C88="",D88="",E88="",F88&lt;0,F88&gt;1,G88="",H88="",I88="",J88="",K88="",L88="",M88="",N88="",M88&lt;L88),"خطأ","سليم"))</x:f>
      </x:c>
      <x:c r="R88" s="76" t="n">
        <x:f>IF(A88="",99999,IF(OR(P88="مكتمل",P88="مغلق"),99999,IF(P88="منحرف",100,IF(P88="معرض للخطر",200,300))+ROW()/10000))</x:f>
        <x:v>99999</x:v>
      </x:c>
      <x:c r="S88" s="4"/>
      <x:c r="T88" s="4"/>
      <x:c r="U88" s="4"/>
      <x:c r="V88" s="4"/>
    </x:row>
    <x:row r="89">
      <x:c r="A89" s="29"/>
      <x:c r="B89" s="29"/>
      <x:c r="C89" s="29"/>
      <x:c r="D89" s="29"/>
      <x:c r="E89" s="29"/>
      <x:c r="F89" s="68"/>
      <x:c r="G89" s="29"/>
      <x:c r="H89" s="29"/>
      <x:c r="I89" s="29"/>
      <x:c r="J89" s="29"/>
      <x:c r="K89" s="29"/>
      <x:c r="L89" s="31"/>
      <x:c r="M89" s="31"/>
      <x:c r="N89" s="29"/>
      <x:c r="O89" s="73" t="str">
        <x:f>IF(A89="","",IF(OR(G89="",H89="",I89=""),"",IF(K89="الأقل أفضل",IF(I89=0,1,MIN(2,H89/I89)),IF(H89=0,"",MIN(2,I89/H89)))))</x:f>
      </x:c>
      <x:c r="P89" s="65" t="str">
        <x:f>IF(A89="","",IF(N89="مكتمل","مكتمل",IF(N89="ملغى","مغلق",IF(OR(O89="",D89="",M89=""),"ناقص",IF(AND(M89&lt;'الإعداد'!$D$12,O89&lt;'الإعداد'!$D$15),"منحرف",IF(O89&lt;'الإعداد'!$D$14,"معرض للخطر","منتظم"))))))</x:f>
      </x:c>
      <x:c r="Q89" s="65" t="str">
        <x:f>IF(A89="","",IF(OR(COUNTIF($A$11:$A$100,A89)&gt;1,B89="",C89="",D89="",E89="",F89&lt;0,F89&gt;1,G89="",H89="",I89="",J89="",K89="",L89="",M89="",N89="",M89&lt;L89),"خطأ","سليم"))</x:f>
      </x:c>
      <x:c r="R89" s="76" t="n">
        <x:f>IF(A89="",99999,IF(OR(P89="مكتمل",P89="مغلق"),99999,IF(P89="منحرف",100,IF(P89="معرض للخطر",200,300))+ROW()/10000))</x:f>
        <x:v>99999</x:v>
      </x:c>
      <x:c r="S89" s="4"/>
      <x:c r="T89" s="4"/>
      <x:c r="U89" s="4"/>
      <x:c r="V89" s="4"/>
    </x:row>
    <x:row r="90">
      <x:c r="A90" s="29"/>
      <x:c r="B90" s="29"/>
      <x:c r="C90" s="29"/>
      <x:c r="D90" s="29"/>
      <x:c r="E90" s="29"/>
      <x:c r="F90" s="68"/>
      <x:c r="G90" s="29"/>
      <x:c r="H90" s="29"/>
      <x:c r="I90" s="29"/>
      <x:c r="J90" s="29"/>
      <x:c r="K90" s="29"/>
      <x:c r="L90" s="31"/>
      <x:c r="M90" s="31"/>
      <x:c r="N90" s="29"/>
      <x:c r="O90" s="73" t="str">
        <x:f>IF(A90="","",IF(OR(G90="",H90="",I90=""),"",IF(K90="الأقل أفضل",IF(I90=0,1,MIN(2,H90/I90)),IF(H90=0,"",MIN(2,I90/H90)))))</x:f>
      </x:c>
      <x:c r="P90" s="65" t="str">
        <x:f>IF(A90="","",IF(N90="مكتمل","مكتمل",IF(N90="ملغى","مغلق",IF(OR(O90="",D90="",M90=""),"ناقص",IF(AND(M90&lt;'الإعداد'!$D$12,O90&lt;'الإعداد'!$D$15),"منحرف",IF(O90&lt;'الإعداد'!$D$14,"معرض للخطر","منتظم"))))))</x:f>
      </x:c>
      <x:c r="Q90" s="65" t="str">
        <x:f>IF(A90="","",IF(OR(COUNTIF($A$11:$A$100,A90)&gt;1,B90="",C90="",D90="",E90="",F90&lt;0,F90&gt;1,G90="",H90="",I90="",J90="",K90="",L90="",M90="",N90="",M90&lt;L90),"خطأ","سليم"))</x:f>
      </x:c>
      <x:c r="R90" s="76" t="n">
        <x:f>IF(A90="",99999,IF(OR(P90="مكتمل",P90="مغلق"),99999,IF(P90="منحرف",100,IF(P90="معرض للخطر",200,300))+ROW()/10000))</x:f>
        <x:v>99999</x:v>
      </x:c>
      <x:c r="S90" s="4"/>
      <x:c r="T90" s="4"/>
      <x:c r="U90" s="4"/>
      <x:c r="V90" s="4"/>
    </x:row>
    <x:row r="91">
      <x:c r="A91" s="29"/>
      <x:c r="B91" s="29"/>
      <x:c r="C91" s="29"/>
      <x:c r="D91" s="29"/>
      <x:c r="E91" s="29"/>
      <x:c r="F91" s="68"/>
      <x:c r="G91" s="29"/>
      <x:c r="H91" s="29"/>
      <x:c r="I91" s="29"/>
      <x:c r="J91" s="29"/>
      <x:c r="K91" s="29"/>
      <x:c r="L91" s="31"/>
      <x:c r="M91" s="31"/>
      <x:c r="N91" s="29"/>
      <x:c r="O91" s="73" t="str">
        <x:f>IF(A91="","",IF(OR(G91="",H91="",I91=""),"",IF(K91="الأقل أفضل",IF(I91=0,1,MIN(2,H91/I91)),IF(H91=0,"",MIN(2,I91/H91)))))</x:f>
      </x:c>
      <x:c r="P91" s="65" t="str">
        <x:f>IF(A91="","",IF(N91="مكتمل","مكتمل",IF(N91="ملغى","مغلق",IF(OR(O91="",D91="",M91=""),"ناقص",IF(AND(M91&lt;'الإعداد'!$D$12,O91&lt;'الإعداد'!$D$15),"منحرف",IF(O91&lt;'الإعداد'!$D$14,"معرض للخطر","منتظم"))))))</x:f>
      </x:c>
      <x:c r="Q91" s="65" t="str">
        <x:f>IF(A91="","",IF(OR(COUNTIF($A$11:$A$100,A91)&gt;1,B91="",C91="",D91="",E91="",F91&lt;0,F91&gt;1,G91="",H91="",I91="",J91="",K91="",L91="",M91="",N91="",M91&lt;L91),"خطأ","سليم"))</x:f>
      </x:c>
      <x:c r="R91" s="76" t="n">
        <x:f>IF(A91="",99999,IF(OR(P91="مكتمل",P91="مغلق"),99999,IF(P91="منحرف",100,IF(P91="معرض للخطر",200,300))+ROW()/10000))</x:f>
        <x:v>99999</x:v>
      </x:c>
      <x:c r="S91" s="4"/>
      <x:c r="T91" s="4"/>
      <x:c r="U91" s="4"/>
      <x:c r="V91" s="4"/>
    </x:row>
    <x:row r="92">
      <x:c r="A92" s="29"/>
      <x:c r="B92" s="29"/>
      <x:c r="C92" s="29"/>
      <x:c r="D92" s="29"/>
      <x:c r="E92" s="29"/>
      <x:c r="F92" s="68"/>
      <x:c r="G92" s="29"/>
      <x:c r="H92" s="29"/>
      <x:c r="I92" s="29"/>
      <x:c r="J92" s="29"/>
      <x:c r="K92" s="29"/>
      <x:c r="L92" s="31"/>
      <x:c r="M92" s="31"/>
      <x:c r="N92" s="29"/>
      <x:c r="O92" s="73" t="str">
        <x:f>IF(A92="","",IF(OR(G92="",H92="",I92=""),"",IF(K92="الأقل أفضل",IF(I92=0,1,MIN(2,H92/I92)),IF(H92=0,"",MIN(2,I92/H92)))))</x:f>
      </x:c>
      <x:c r="P92" s="65" t="str">
        <x:f>IF(A92="","",IF(N92="مكتمل","مكتمل",IF(N92="ملغى","مغلق",IF(OR(O92="",D92="",M92=""),"ناقص",IF(AND(M92&lt;'الإعداد'!$D$12,O92&lt;'الإعداد'!$D$15),"منحرف",IF(O92&lt;'الإعداد'!$D$14,"معرض للخطر","منتظم"))))))</x:f>
      </x:c>
      <x:c r="Q92" s="65" t="str">
        <x:f>IF(A92="","",IF(OR(COUNTIF($A$11:$A$100,A92)&gt;1,B92="",C92="",D92="",E92="",F92&lt;0,F92&gt;1,G92="",H92="",I92="",J92="",K92="",L92="",M92="",N92="",M92&lt;L92),"خطأ","سليم"))</x:f>
      </x:c>
      <x:c r="R92" s="76" t="n">
        <x:f>IF(A92="",99999,IF(OR(P92="مكتمل",P92="مغلق"),99999,IF(P92="منحرف",100,IF(P92="معرض للخطر",200,300))+ROW()/10000))</x:f>
        <x:v>99999</x:v>
      </x:c>
      <x:c r="S92" s="4"/>
      <x:c r="T92" s="4"/>
      <x:c r="U92" s="4"/>
      <x:c r="V92" s="4"/>
    </x:row>
    <x:row r="93">
      <x:c r="A93" s="29"/>
      <x:c r="B93" s="29"/>
      <x:c r="C93" s="29"/>
      <x:c r="D93" s="29"/>
      <x:c r="E93" s="29"/>
      <x:c r="F93" s="68"/>
      <x:c r="G93" s="29"/>
      <x:c r="H93" s="29"/>
      <x:c r="I93" s="29"/>
      <x:c r="J93" s="29"/>
      <x:c r="K93" s="29"/>
      <x:c r="L93" s="31"/>
      <x:c r="M93" s="31"/>
      <x:c r="N93" s="29"/>
      <x:c r="O93" s="73" t="str">
        <x:f>IF(A93="","",IF(OR(G93="",H93="",I93=""),"",IF(K93="الأقل أفضل",IF(I93=0,1,MIN(2,H93/I93)),IF(H93=0,"",MIN(2,I93/H93)))))</x:f>
      </x:c>
      <x:c r="P93" s="65" t="str">
        <x:f>IF(A93="","",IF(N93="مكتمل","مكتمل",IF(N93="ملغى","مغلق",IF(OR(O93="",D93="",M93=""),"ناقص",IF(AND(M93&lt;'الإعداد'!$D$12,O93&lt;'الإعداد'!$D$15),"منحرف",IF(O93&lt;'الإعداد'!$D$14,"معرض للخطر","منتظم"))))))</x:f>
      </x:c>
      <x:c r="Q93" s="65" t="str">
        <x:f>IF(A93="","",IF(OR(COUNTIF($A$11:$A$100,A93)&gt;1,B93="",C93="",D93="",E93="",F93&lt;0,F93&gt;1,G93="",H93="",I93="",J93="",K93="",L93="",M93="",N93="",M93&lt;L93),"خطأ","سليم"))</x:f>
      </x:c>
      <x:c r="R93" s="76" t="n">
        <x:f>IF(A93="",99999,IF(OR(P93="مكتمل",P93="مغلق"),99999,IF(P93="منحرف",100,IF(P93="معرض للخطر",200,300))+ROW()/10000))</x:f>
        <x:v>99999</x:v>
      </x:c>
      <x:c r="S93" s="4"/>
      <x:c r="T93" s="4"/>
      <x:c r="U93" s="4"/>
      <x:c r="V93" s="4"/>
    </x:row>
    <x:row r="94">
      <x:c r="A94" s="29"/>
      <x:c r="B94" s="29"/>
      <x:c r="C94" s="29"/>
      <x:c r="D94" s="29"/>
      <x:c r="E94" s="29"/>
      <x:c r="F94" s="68"/>
      <x:c r="G94" s="29"/>
      <x:c r="H94" s="29"/>
      <x:c r="I94" s="29"/>
      <x:c r="J94" s="29"/>
      <x:c r="K94" s="29"/>
      <x:c r="L94" s="31"/>
      <x:c r="M94" s="31"/>
      <x:c r="N94" s="29"/>
      <x:c r="O94" s="73" t="str">
        <x:f>IF(A94="","",IF(OR(G94="",H94="",I94=""),"",IF(K94="الأقل أفضل",IF(I94=0,1,MIN(2,H94/I94)),IF(H94=0,"",MIN(2,I94/H94)))))</x:f>
      </x:c>
      <x:c r="P94" s="65" t="str">
        <x:f>IF(A94="","",IF(N94="مكتمل","مكتمل",IF(N94="ملغى","مغلق",IF(OR(O94="",D94="",M94=""),"ناقص",IF(AND(M94&lt;'الإعداد'!$D$12,O94&lt;'الإعداد'!$D$15),"منحرف",IF(O94&lt;'الإعداد'!$D$14,"معرض للخطر","منتظم"))))))</x:f>
      </x:c>
      <x:c r="Q94" s="65" t="str">
        <x:f>IF(A94="","",IF(OR(COUNTIF($A$11:$A$100,A94)&gt;1,B94="",C94="",D94="",E94="",F94&lt;0,F94&gt;1,G94="",H94="",I94="",J94="",K94="",L94="",M94="",N94="",M94&lt;L94),"خطأ","سليم"))</x:f>
      </x:c>
      <x:c r="R94" s="76" t="n">
        <x:f>IF(A94="",99999,IF(OR(P94="مكتمل",P94="مغلق"),99999,IF(P94="منحرف",100,IF(P94="معرض للخطر",200,300))+ROW()/10000))</x:f>
        <x:v>99999</x:v>
      </x:c>
      <x:c r="S94" s="4"/>
      <x:c r="T94" s="4"/>
      <x:c r="U94" s="4"/>
      <x:c r="V94" s="4"/>
    </x:row>
    <x:row r="95">
      <x:c r="A95" s="29"/>
      <x:c r="B95" s="29"/>
      <x:c r="C95" s="29"/>
      <x:c r="D95" s="29"/>
      <x:c r="E95" s="29"/>
      <x:c r="F95" s="68"/>
      <x:c r="G95" s="29"/>
      <x:c r="H95" s="29"/>
      <x:c r="I95" s="29"/>
      <x:c r="J95" s="29"/>
      <x:c r="K95" s="29"/>
      <x:c r="L95" s="31"/>
      <x:c r="M95" s="31"/>
      <x:c r="N95" s="29"/>
      <x:c r="O95" s="73" t="str">
        <x:f>IF(A95="","",IF(OR(G95="",H95="",I95=""),"",IF(K95="الأقل أفضل",IF(I95=0,1,MIN(2,H95/I95)),IF(H95=0,"",MIN(2,I95/H95)))))</x:f>
      </x:c>
      <x:c r="P95" s="65" t="str">
        <x:f>IF(A95="","",IF(N95="مكتمل","مكتمل",IF(N95="ملغى","مغلق",IF(OR(O95="",D95="",M95=""),"ناقص",IF(AND(M95&lt;'الإعداد'!$D$12,O95&lt;'الإعداد'!$D$15),"منحرف",IF(O95&lt;'الإعداد'!$D$14,"معرض للخطر","منتظم"))))))</x:f>
      </x:c>
      <x:c r="Q95" s="65" t="str">
        <x:f>IF(A95="","",IF(OR(COUNTIF($A$11:$A$100,A95)&gt;1,B95="",C95="",D95="",E95="",F95&lt;0,F95&gt;1,G95="",H95="",I95="",J95="",K95="",L95="",M95="",N95="",M95&lt;L95),"خطأ","سليم"))</x:f>
      </x:c>
      <x:c r="R95" s="76" t="n">
        <x:f>IF(A95="",99999,IF(OR(P95="مكتمل",P95="مغلق"),99999,IF(P95="منحرف",100,IF(P95="معرض للخطر",200,300))+ROW()/10000))</x:f>
        <x:v>99999</x:v>
      </x:c>
      <x:c r="S95" s="4"/>
      <x:c r="T95" s="4"/>
      <x:c r="U95" s="4"/>
      <x:c r="V95" s="4"/>
    </x:row>
    <x:row r="96">
      <x:c r="A96" s="29"/>
      <x:c r="B96" s="29"/>
      <x:c r="C96" s="29"/>
      <x:c r="D96" s="29"/>
      <x:c r="E96" s="29"/>
      <x:c r="F96" s="68"/>
      <x:c r="G96" s="29"/>
      <x:c r="H96" s="29"/>
      <x:c r="I96" s="29"/>
      <x:c r="J96" s="29"/>
      <x:c r="K96" s="29"/>
      <x:c r="L96" s="31"/>
      <x:c r="M96" s="31"/>
      <x:c r="N96" s="29"/>
      <x:c r="O96" s="73" t="str">
        <x:f>IF(A96="","",IF(OR(G96="",H96="",I96=""),"",IF(K96="الأقل أفضل",IF(I96=0,1,MIN(2,H96/I96)),IF(H96=0,"",MIN(2,I96/H96)))))</x:f>
      </x:c>
      <x:c r="P96" s="65" t="str">
        <x:f>IF(A96="","",IF(N96="مكتمل","مكتمل",IF(N96="ملغى","مغلق",IF(OR(O96="",D96="",M96=""),"ناقص",IF(AND(M96&lt;'الإعداد'!$D$12,O96&lt;'الإعداد'!$D$15),"منحرف",IF(O96&lt;'الإعداد'!$D$14,"معرض للخطر","منتظم"))))))</x:f>
      </x:c>
      <x:c r="Q96" s="65" t="str">
        <x:f>IF(A96="","",IF(OR(COUNTIF($A$11:$A$100,A96)&gt;1,B96="",C96="",D96="",E96="",F96&lt;0,F96&gt;1,G96="",H96="",I96="",J96="",K96="",L96="",M96="",N96="",M96&lt;L96),"خطأ","سليم"))</x:f>
      </x:c>
      <x:c r="R96" s="76" t="n">
        <x:f>IF(A96="",99999,IF(OR(P96="مكتمل",P96="مغلق"),99999,IF(P96="منحرف",100,IF(P96="معرض للخطر",200,300))+ROW()/10000))</x:f>
        <x:v>99999</x:v>
      </x:c>
      <x:c r="S96" s="4"/>
      <x:c r="T96" s="4"/>
      <x:c r="U96" s="4"/>
      <x:c r="V96" s="4"/>
    </x:row>
    <x:row r="97">
      <x:c r="A97" s="29"/>
      <x:c r="B97" s="29"/>
      <x:c r="C97" s="29"/>
      <x:c r="D97" s="29"/>
      <x:c r="E97" s="29"/>
      <x:c r="F97" s="68"/>
      <x:c r="G97" s="29"/>
      <x:c r="H97" s="29"/>
      <x:c r="I97" s="29"/>
      <x:c r="J97" s="29"/>
      <x:c r="K97" s="29"/>
      <x:c r="L97" s="31"/>
      <x:c r="M97" s="31"/>
      <x:c r="N97" s="29"/>
      <x:c r="O97" s="73" t="str">
        <x:f>IF(A97="","",IF(OR(G97="",H97="",I97=""),"",IF(K97="الأقل أفضل",IF(I97=0,1,MIN(2,H97/I97)),IF(H97=0,"",MIN(2,I97/H97)))))</x:f>
      </x:c>
      <x:c r="P97" s="65" t="str">
        <x:f>IF(A97="","",IF(N97="مكتمل","مكتمل",IF(N97="ملغى","مغلق",IF(OR(O97="",D97="",M97=""),"ناقص",IF(AND(M97&lt;'الإعداد'!$D$12,O97&lt;'الإعداد'!$D$15),"منحرف",IF(O97&lt;'الإعداد'!$D$14,"معرض للخطر","منتظم"))))))</x:f>
      </x:c>
      <x:c r="Q97" s="65" t="str">
        <x:f>IF(A97="","",IF(OR(COUNTIF($A$11:$A$100,A97)&gt;1,B97="",C97="",D97="",E97="",F97&lt;0,F97&gt;1,G97="",H97="",I97="",J97="",K97="",L97="",M97="",N97="",M97&lt;L97),"خطأ","سليم"))</x:f>
      </x:c>
      <x:c r="R97" s="76" t="n">
        <x:f>IF(A97="",99999,IF(OR(P97="مكتمل",P97="مغلق"),99999,IF(P97="منحرف",100,IF(P97="معرض للخطر",200,300))+ROW()/10000))</x:f>
        <x:v>99999</x:v>
      </x:c>
      <x:c r="S97" s="4"/>
      <x:c r="T97" s="4"/>
      <x:c r="U97" s="4"/>
      <x:c r="V97" s="4"/>
    </x:row>
    <x:row r="98">
      <x:c r="A98" s="29"/>
      <x:c r="B98" s="29"/>
      <x:c r="C98" s="29"/>
      <x:c r="D98" s="29"/>
      <x:c r="E98" s="29"/>
      <x:c r="F98" s="68"/>
      <x:c r="G98" s="29"/>
      <x:c r="H98" s="29"/>
      <x:c r="I98" s="29"/>
      <x:c r="J98" s="29"/>
      <x:c r="K98" s="29"/>
      <x:c r="L98" s="31"/>
      <x:c r="M98" s="31"/>
      <x:c r="N98" s="29"/>
      <x:c r="O98" s="73" t="str">
        <x:f>IF(A98="","",IF(OR(G98="",H98="",I98=""),"",IF(K98="الأقل أفضل",IF(I98=0,1,MIN(2,H98/I98)),IF(H98=0,"",MIN(2,I98/H98)))))</x:f>
      </x:c>
      <x:c r="P98" s="65" t="str">
        <x:f>IF(A98="","",IF(N98="مكتمل","مكتمل",IF(N98="ملغى","مغلق",IF(OR(O98="",D98="",M98=""),"ناقص",IF(AND(M98&lt;'الإعداد'!$D$12,O98&lt;'الإعداد'!$D$15),"منحرف",IF(O98&lt;'الإعداد'!$D$14,"معرض للخطر","منتظم"))))))</x:f>
      </x:c>
      <x:c r="Q98" s="65" t="str">
        <x:f>IF(A98="","",IF(OR(COUNTIF($A$11:$A$100,A98)&gt;1,B98="",C98="",D98="",E98="",F98&lt;0,F98&gt;1,G98="",H98="",I98="",J98="",K98="",L98="",M98="",N98="",M98&lt;L98),"خطأ","سليم"))</x:f>
      </x:c>
      <x:c r="R98" s="76" t="n">
        <x:f>IF(A98="",99999,IF(OR(P98="مكتمل",P98="مغلق"),99999,IF(P98="منحرف",100,IF(P98="معرض للخطر",200,300))+ROW()/10000))</x:f>
        <x:v>99999</x:v>
      </x:c>
      <x:c r="S98" s="4"/>
      <x:c r="T98" s="4"/>
      <x:c r="U98" s="4"/>
      <x:c r="V98" s="4"/>
    </x:row>
    <x:row r="99">
      <x:c r="A99" s="29"/>
      <x:c r="B99" s="29"/>
      <x:c r="C99" s="29"/>
      <x:c r="D99" s="29"/>
      <x:c r="E99" s="29"/>
      <x:c r="F99" s="68"/>
      <x:c r="G99" s="29"/>
      <x:c r="H99" s="29"/>
      <x:c r="I99" s="29"/>
      <x:c r="J99" s="29"/>
      <x:c r="K99" s="29"/>
      <x:c r="L99" s="31"/>
      <x:c r="M99" s="31"/>
      <x:c r="N99" s="29"/>
      <x:c r="O99" s="73" t="str">
        <x:f>IF(A99="","",IF(OR(G99="",H99="",I99=""),"",IF(K99="الأقل أفضل",IF(I99=0,1,MIN(2,H99/I99)),IF(H99=0,"",MIN(2,I99/H99)))))</x:f>
      </x:c>
      <x:c r="P99" s="65" t="str">
        <x:f>IF(A99="","",IF(N99="مكتمل","مكتمل",IF(N99="ملغى","مغلق",IF(OR(O99="",D99="",M99=""),"ناقص",IF(AND(M99&lt;'الإعداد'!$D$12,O99&lt;'الإعداد'!$D$15),"منحرف",IF(O99&lt;'الإعداد'!$D$14,"معرض للخطر","منتظم"))))))</x:f>
      </x:c>
      <x:c r="Q99" s="65" t="str">
        <x:f>IF(A99="","",IF(OR(COUNTIF($A$11:$A$100,A99)&gt;1,B99="",C99="",D99="",E99="",F99&lt;0,F99&gt;1,G99="",H99="",I99="",J99="",K99="",L99="",M99="",N99="",M99&lt;L99),"خطأ","سليم"))</x:f>
      </x:c>
      <x:c r="R99" s="76" t="n">
        <x:f>IF(A99="",99999,IF(OR(P99="مكتمل",P99="مغلق"),99999,IF(P99="منحرف",100,IF(P99="معرض للخطر",200,300))+ROW()/10000))</x:f>
        <x:v>99999</x:v>
      </x:c>
      <x:c r="S99" s="4"/>
      <x:c r="T99" s="4"/>
      <x:c r="U99" s="4"/>
      <x:c r="V99" s="4"/>
    </x:row>
    <x:row r="100">
      <x:c r="A100" s="30"/>
      <x:c r="B100" s="30"/>
      <x:c r="C100" s="30"/>
      <x:c r="D100" s="30"/>
      <x:c r="E100" s="30"/>
      <x:c r="F100" s="69"/>
      <x:c r="G100" s="30"/>
      <x:c r="H100" s="30"/>
      <x:c r="I100" s="30"/>
      <x:c r="J100" s="30"/>
      <x:c r="K100" s="30"/>
      <x:c r="L100" s="71"/>
      <x:c r="M100" s="71"/>
      <x:c r="N100" s="30"/>
      <x:c r="O100" s="74" t="str">
        <x:f>IF(A100="","",IF(OR(G100="",H100="",I100=""),"",IF(K100="الأقل أفضل",IF(I100=0,1,MIN(2,H100/I100)),IF(H100=0,"",MIN(2,I100/H100)))))</x:f>
      </x:c>
      <x:c r="P100" s="66" t="str">
        <x:f>IF(A100="","",IF(N100="مكتمل","مكتمل",IF(N100="ملغى","مغلق",IF(OR(O100="",D100="",M100=""),"ناقص",IF(AND(M100&lt;'الإعداد'!$D$12,O100&lt;'الإعداد'!$D$15),"منحرف",IF(O100&lt;'الإعداد'!$D$14,"معرض للخطر","منتظم"))))))</x:f>
      </x:c>
      <x:c r="Q100" s="66" t="str">
        <x:f>IF(A100="","",IF(OR(COUNTIF($A$11:$A$100,A100)&gt;1,B100="",C100="",D100="",E100="",F100&lt;0,F100&gt;1,G100="",H100="",I100="",J100="",K100="",L100="",M100="",N100="",M100&lt;L100),"خطأ","سليم"))</x:f>
      </x:c>
      <x:c r="R100" s="77" t="n">
        <x:f>IF(A100="",99999,IF(OR(P100="مكتمل",P100="مغلق"),99999,IF(P100="منحرف",100,IF(P100="معرض للخطر",200,300))+ROW()/10000))</x:f>
        <x:v>99999</x:v>
      </x:c>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P11:P100">
    <x:cfRule type="containsText" dxfId="0" priority="1" operator="containsText" text="منحرف"/>
    <x:cfRule type="containsText" dxfId="1" priority="2" operator="containsText" text="معرض للخطر"/>
  </x:conditionalFormatting>
  <x:conditionalFormatting sqref="Q11:Q100">
    <x:cfRule type="containsText" dxfId="2" priority="3" operator="containsText" text="خطأ"/>
  </x:conditionalFormatting>
  <x:dataValidations count="6">
    <x:dataValidation type="list" sqref="B11:B100">
      <x:formula1>$AB$1:$AB$4</x:formula1>
    </x:dataValidation>
    <x:dataValidation type="list" sqref="D11:D100">
      <x:formula1>$AC$1:$AC$6</x:formula1>
    </x:dataValidation>
    <x:dataValidation type="list" sqref="E11:E100">
      <x:formula1>$AD$1:$AD$5</x:formula1>
    </x:dataValidation>
    <x:dataValidation type="list" sqref="J11:J100">
      <x:formula1>$AE$1:$AE$7</x:formula1>
    </x:dataValidation>
    <x:dataValidation type="list" sqref="K11:K100">
      <x:formula1>$AF$1:$AF$3</x:formula1>
    </x:dataValidation>
    <x:dataValidation type="list" sqref="N11:N100">
      <x:formula1>$AG$1:$AG$5</x:formula1>
    </x:dataValidation>
  </x:dataValidations>
  <x:pageMargins left="0.7" right="0.7" top="0.75" bottom="0.75" header="0.3" footer="0.3"/>
  <x:tableParts count="1">
    <x:tablePart xmlns:r="http://schemas.openxmlformats.org/officeDocument/2006/relationships" r:id="R8d235cec85944a6c"/>
  </x:tableParts>
</x:worksheet>
</file>

<file path=xl/worksheets/sheet5.xml><?xml version="1.0" encoding="utf-8"?>
<x:worksheet xmlns:x="http://schemas.openxmlformats.org/spreadsheetml/2006/main">
  <x:sheetViews>
    <x:sheetView showGridLines="0" workbookViewId="0" rightToLeft="1">
      <x:pane ySplit="10" topLeftCell="A11" activePane="bottomLeft" state="frozen"/>
    </x:sheetView>
  </x:sheetViews>
  <x:sheetFormatPr defaultRowHeight="15"/>
  <x:cols>
    <x:col min="1" max="1" width="14" hidden="0" customWidth="1"/>
    <x:col min="2" max="2" width="12" hidden="0" customWidth="1"/>
    <x:col min="3" max="3" width="42" hidden="0" customWidth="1"/>
    <x:col min="4" max="4" width="20" hidden="0" customWidth="1"/>
    <x:col min="5" max="5" width="14" hidden="0" customWidth="1"/>
    <x:col min="6" max="6" width="14" hidden="0" customWidth="1"/>
    <x:col min="7" max="7" width="16" hidden="0" customWidth="1"/>
    <x:col min="8" max="8" width="16" hidden="0" customWidth="1"/>
    <x:col min="9" max="9" width="15" hidden="0" customWidth="1"/>
    <x:col min="10" max="10" width="15" hidden="0" customWidth="1"/>
    <x:col min="11" max="11" width="16" hidden="0" customWidth="1"/>
    <x:col min="12" max="12" width="12" hidden="0" customWidth="1"/>
    <x:col min="13" max="13" width="38" hidden="0" customWidth="1"/>
    <x:col min="14" max="14" width="16" hidden="0" customWidth="1"/>
    <x:col min="15" max="15" width="14" hidden="0" customWidth="1"/>
    <x:col min="16" max="16" width="2" hidden="0" customWidth="1"/>
    <x:col min="27" max="27" width="2" hidden="1" customWidth="1"/>
    <x:col min="28" max="28" width="2" hidden="1" customWidth="1"/>
    <x:col min="29" max="29"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G-001</x:v>
      </x:c>
      <x:c r="AB1" t="str">
        <x:v>مايا حسن</x:v>
      </x:c>
      <x:c r="AC1" t="str">
        <x:v>لم تبدأ</x:v>
      </x:c>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8" t="str">
        <x:v>المبادرات</x:v>
      </x:c>
      <x:c r="J2" s="9"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c r="AA2" t="str">
        <x:v>G-002</x:v>
      </x:c>
      <x:c r="AB2" t="str">
        <x:v>دانيال رويز</x:v>
      </x:c>
      <x:c r="AC2" t="str">
        <x:v>قيد التنفيذ</x:v>
      </x:c>
    </x:row>
    <x:row r="3">
      <x:c r="A3" s="4"/>
      <x:c r="B3" s="4"/>
      <x:c r="C3" s="4"/>
      <x:c r="D3" s="4"/>
      <x:c r="E3" s="4"/>
      <x:c r="F3" s="4"/>
      <x:c r="G3" s="4"/>
      <x:c r="H3" s="4"/>
      <x:c r="I3" s="4"/>
      <x:c r="J3" s="4"/>
      <x:c r="K3" s="4"/>
      <x:c r="L3" s="4"/>
      <x:c r="M3" s="4"/>
      <x:c r="N3" s="4"/>
      <x:c r="O3" s="4"/>
      <x:c r="P3" s="4"/>
      <x:c r="Q3" s="4"/>
      <x:c r="R3" s="4"/>
      <x:c r="S3" s="4"/>
      <x:c r="T3" s="4"/>
      <x:c r="U3" s="4"/>
      <x:c r="V3" s="4"/>
      <x:c r="AA3" t="str">
        <x:v>G-003</x:v>
      </x:c>
      <x:c r="AB3" t="str">
        <x:v>صوفيا كيم</x:v>
      </x:c>
      <x:c r="AC3" t="str">
        <x:v>متعطلة</x:v>
      </x:c>
    </x:row>
    <x:row r="4" ht="20" customHeight="1">
      <x:c r="A4" s="15" t="str">
        <x:v>محفظة التنفيذ</x:v>
      </x:c>
      <x:c r="B4" s="15" t="str">
        <x:v>محفظة التنفيذ</x:v>
      </x:c>
      <x:c r="C4" s="15" t="str">
        <x:v>محفظة التنفيذ</x:v>
      </x:c>
      <x:c r="D4" s="15" t="str">
        <x:v>محفظة التنفيذ</x:v>
      </x:c>
      <x:c r="E4" s="15" t="str">
        <x:v>محفظة التنفيذ</x:v>
      </x:c>
      <x:c r="F4" s="15" t="str">
        <x:v>محفظة التنفيذ</x:v>
      </x:c>
      <x:c r="G4" s="15" t="str">
        <x:v>محفظة التنفيذ</x:v>
      </x:c>
      <x:c r="H4" s="15" t="str">
        <x:v>محفظة التنفيذ</x:v>
      </x:c>
      <x:c r="I4" s="15" t="str">
        <x:v>محفظة التنفيذ</x:v>
      </x:c>
      <x:c r="J4" s="15" t="str">
        <x:v>محفظة التنفيذ</x:v>
      </x:c>
      <x:c r="K4" s="15" t="str">
        <x:v>محفظة التنفيذ</x:v>
      </x:c>
      <x:c r="L4" s="15" t="str">
        <x:v>محفظة التنفيذ</x:v>
      </x:c>
      <x:c r="M4" s="15" t="str">
        <x:v>محفظة التنفيذ</x:v>
      </x:c>
      <x:c r="N4" s="15" t="str">
        <x:v>محفظة التنفيذ</x:v>
      </x:c>
      <x:c r="O4" s="15" t="str">
        <x:v>محفظة التنفيذ</x:v>
      </x:c>
      <x:c r="P4" s="15" t="str">
        <x:v>محفظة التنفيذ</x:v>
      </x:c>
      <x:c r="Q4" s="15" t="str">
        <x:v>محفظة التنفيذ</x:v>
      </x:c>
      <x:c r="R4" s="15" t="str">
        <x:v>محفظة التنفيذ</x:v>
      </x:c>
      <x:c r="S4" s="15" t="str">
        <x:v>محفظة التنفيذ</x:v>
      </x:c>
      <x:c r="T4" s="15" t="str">
        <x:v>محفظة التنفيذ</x:v>
      </x:c>
      <x:c r="U4" s="15" t="str">
        <x:v>محفظة التنفيذ</x:v>
      </x:c>
      <x:c r="V4" s="15" t="str">
        <x:v>محفظة التنفيذ</x:v>
      </x:c>
      <x:c r="AA4" t="str">
        <x:v>G-004</x:v>
      </x:c>
      <x:c r="AB4" t="str">
        <x:v>لوكاس مارتن</x:v>
      </x:c>
      <x:c r="AC4" t="str">
        <x:v>مكتملة</x:v>
      </x:c>
    </x:row>
    <x:row r="5">
      <x:c r="A5" s="4"/>
      <x:c r="B5" s="4"/>
      <x:c r="C5" s="4"/>
      <x:c r="D5" s="4"/>
      <x:c r="E5" s="4"/>
      <x:c r="F5" s="4"/>
      <x:c r="G5" s="4"/>
      <x:c r="H5" s="4"/>
      <x:c r="I5" s="4"/>
      <x:c r="J5" s="4"/>
      <x:c r="K5" s="4"/>
      <x:c r="L5" s="4"/>
      <x:c r="M5" s="4"/>
      <x:c r="N5" s="4"/>
      <x:c r="O5" s="4"/>
      <x:c r="P5" s="4"/>
      <x:c r="Q5" s="4"/>
      <x:c r="R5" s="4"/>
      <x:c r="S5" s="4"/>
      <x:c r="T5" s="4"/>
      <x:c r="U5" s="4"/>
      <x:c r="V5" s="4"/>
      <x:c r="AA5" t="str">
        <x:v>G-005</x:v>
      </x:c>
      <x:c r="AB5" t="str">
        <x:v>نور المنصوري</x:v>
      </x:c>
      <x:c r="AC5" t="str">
        <x:v>ملغاة</x:v>
      </x:c>
    </x:row>
    <x:row r="6" ht="22" customHeight="1">
      <x:c r="A6" s="17" t="str">
        <x:v>محفظة المبادرات</x:v>
      </x:c>
      <x:c r="B6" s="17" t="str">
        <x:v>محفظة المبادرات</x:v>
      </x:c>
      <x:c r="C6" s="17" t="str">
        <x:v>محفظة المبادرات</x:v>
      </x:c>
      <x:c r="D6" s="17" t="str">
        <x:v>محفظة المبادرات</x:v>
      </x:c>
      <x:c r="E6" s="17" t="str">
        <x:v>محفظة المبادرات</x:v>
      </x:c>
      <x:c r="F6" s="17" t="str">
        <x:v>محفظة المبادرات</x:v>
      </x:c>
      <x:c r="G6" s="17" t="str">
        <x:v>محفظة المبادرات</x:v>
      </x:c>
      <x:c r="H6" s="17" t="str">
        <x:v>محفظة المبادرات</x:v>
      </x:c>
      <x:c r="I6" s="17" t="str">
        <x:v>محفظة المبادرات</x:v>
      </x:c>
      <x:c r="J6" s="17" t="str">
        <x:v>محفظة المبادرات</x:v>
      </x:c>
      <x:c r="K6" s="17" t="str">
        <x:v>محفظة المبادرات</x:v>
      </x:c>
      <x:c r="L6" s="17" t="str">
        <x:v>محفظة المبادرات</x:v>
      </x:c>
      <x:c r="M6" s="17" t="str">
        <x:v>محفظة المبادرات</x:v>
      </x:c>
      <x:c r="N6" s="17" t="str">
        <x:v>محفظة المبادرات</x:v>
      </x:c>
      <x:c r="O6" s="17" t="str">
        <x:v>محفظة المبادرات</x:v>
      </x:c>
      <x:c r="P6" s="17" t="str">
        <x:v>محفظة المبادرات</x:v>
      </x:c>
      <x:c r="Q6" s="17" t="str">
        <x:v>محفظة المبادرات</x:v>
      </x:c>
      <x:c r="R6" s="17" t="str">
        <x:v>محفظة المبادرات</x:v>
      </x:c>
      <x:c r="S6" s="17" t="str">
        <x:v>محفظة المبادرات</x:v>
      </x:c>
      <x:c r="T6" s="17" t="str">
        <x:v>محفظة المبادرات</x:v>
      </x:c>
      <x:c r="U6" s="17" t="str">
        <x:v>محفظة المبادرات</x:v>
      </x:c>
      <x:c r="V6" s="17" t="str">
        <x:v>محفظة المبادرات</x:v>
      </x:c>
      <x:c r="AA6" t="str">
        <x:v>G-006</x:v>
      </x:c>
      <x:c r="AB6" t="str">
        <x:v>عمر صالح</x:v>
      </x:c>
    </x:row>
    <x:row r="7" ht="22" customHeight="1">
      <x:c r="A7" s="18" t="str">
        <x:v>اضبط العمل الذي يحقق كل هدف بالميزانية والجهد والمراحل والتقدم والإجراء التالي.</x:v>
      </x:c>
      <x:c r="B7" s="18" t="str">
        <x:v>اضبط العمل الذي يحقق كل هدف بالميزانية والجهد والمراحل والتقدم والإجراء التالي.</x:v>
      </x:c>
      <x:c r="C7" s="18" t="str">
        <x:v>اضبط العمل الذي يحقق كل هدف بالميزانية والجهد والمراحل والتقدم والإجراء التالي.</x:v>
      </x:c>
      <x:c r="D7" s="18" t="str">
        <x:v>اضبط العمل الذي يحقق كل هدف بالميزانية والجهد والمراحل والتقدم والإجراء التالي.</x:v>
      </x:c>
      <x:c r="E7" s="18" t="str">
        <x:v>اضبط العمل الذي يحقق كل هدف بالميزانية والجهد والمراحل والتقدم والإجراء التالي.</x:v>
      </x:c>
      <x:c r="F7" s="18" t="str">
        <x:v>اضبط العمل الذي يحقق كل هدف بالميزانية والجهد والمراحل والتقدم والإجراء التالي.</x:v>
      </x:c>
      <x:c r="G7" s="18" t="str">
        <x:v>اضبط العمل الذي يحقق كل هدف بالميزانية والجهد والمراحل والتقدم والإجراء التالي.</x:v>
      </x:c>
      <x:c r="H7" s="18" t="str">
        <x:v>اضبط العمل الذي يحقق كل هدف بالميزانية والجهد والمراحل والتقدم والإجراء التالي.</x:v>
      </x:c>
      <x:c r="I7" s="18" t="str">
        <x:v>اضبط العمل الذي يحقق كل هدف بالميزانية والجهد والمراحل والتقدم والإجراء التالي.</x:v>
      </x:c>
      <x:c r="J7" s="18" t="str">
        <x:v>اضبط العمل الذي يحقق كل هدف بالميزانية والجهد والمراحل والتقدم والإجراء التالي.</x:v>
      </x:c>
      <x:c r="K7" s="18" t="str">
        <x:v>اضبط العمل الذي يحقق كل هدف بالميزانية والجهد والمراحل والتقدم والإجراء التالي.</x:v>
      </x:c>
      <x:c r="L7" s="18" t="str">
        <x:v>اضبط العمل الذي يحقق كل هدف بالميزانية والجهد والمراحل والتقدم والإجراء التالي.</x:v>
      </x:c>
      <x:c r="M7" s="18" t="str">
        <x:v>اضبط العمل الذي يحقق كل هدف بالميزانية والجهد والمراحل والتقدم والإجراء التالي.</x:v>
      </x:c>
      <x:c r="N7" s="18" t="str">
        <x:v>اضبط العمل الذي يحقق كل هدف بالميزانية والجهد والمراحل والتقدم والإجراء التالي.</x:v>
      </x:c>
      <x:c r="O7" s="18" t="str">
        <x:v>اضبط العمل الذي يحقق كل هدف بالميزانية والجهد والمراحل والتقدم والإجراء التالي.</x:v>
      </x:c>
      <x:c r="P7" s="18" t="str">
        <x:v>اضبط العمل الذي يحقق كل هدف بالميزانية والجهد والمراحل والتقدم والإجراء التالي.</x:v>
      </x:c>
      <x:c r="Q7" s="18" t="str">
        <x:v>اضبط العمل الذي يحقق كل هدف بالميزانية والجهد والمراحل والتقدم والإجراء التالي.</x:v>
      </x:c>
      <x:c r="R7" s="18" t="str">
        <x:v>اضبط العمل الذي يحقق كل هدف بالميزانية والجهد والمراحل والتقدم والإجراء التالي.</x:v>
      </x:c>
      <x:c r="S7" s="18" t="str">
        <x:v>اضبط العمل الذي يحقق كل هدف بالميزانية والجهد والمراحل والتقدم والإجراء التالي.</x:v>
      </x:c>
      <x:c r="T7" s="18" t="str">
        <x:v>اضبط العمل الذي يحقق كل هدف بالميزانية والجهد والمراحل والتقدم والإجراء التالي.</x:v>
      </x:c>
      <x:c r="U7" s="18" t="str">
        <x:v>اضبط العمل الذي يحقق كل هدف بالميزانية والجهد والمراحل والتقدم والإجراء التالي.</x:v>
      </x:c>
      <x:c r="V7" s="18" t="str">
        <x:v>اضبط العمل الذي يحقق كل هدف بالميزانية والجهد والمراحل والتقدم والإجراء التالي.</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معرف المبادرة</x:v>
      </x:c>
      <x:c r="B10" s="42" t="str">
        <x:v>معرف الهدف</x:v>
      </x:c>
      <x:c r="C10" s="42" t="str">
        <x:v>المبادرة</x:v>
      </x:c>
      <x:c r="D10" s="42" t="str">
        <x:v>المسؤول</x:v>
      </x:c>
      <x:c r="E10" s="42" t="str">
        <x:v>تاريخ البدء</x:v>
      </x:c>
      <x:c r="F10" s="42" t="str">
        <x:v>تاريخ الاستحقاق</x:v>
      </x:c>
      <x:c r="G10" s="42" t="str">
        <x:v>الميزانية المخططة</x:v>
      </x:c>
      <x:c r="H10" s="42" t="str">
        <x:v>الإنفاق الفعلي</x:v>
      </x:c>
      <x:c r="I10" s="42" t="str">
        <x:v>الساعات المخططة</x:v>
      </x:c>
      <x:c r="J10" s="42" t="str">
        <x:v>الساعات المستخدمة</x:v>
      </x:c>
      <x:c r="K10" s="42" t="str">
        <x:v>الحالة</x:v>
      </x:c>
      <x:c r="L10" s="42" t="str">
        <x:v>الإنجاز</x:v>
      </x:c>
      <x:c r="M10" s="42" t="str">
        <x:v>الإجراء التالي</x:v>
      </x:c>
      <x:c r="N10" s="42" t="str">
        <x:v>الصحة</x:v>
      </x:c>
      <x:c r="O10" s="42" t="str">
        <x:v>فحص البيانات</x:v>
      </x:c>
      <x:c r="P10" s="43" t="str">
        <x:v>ترتيب القائمة</x:v>
      </x:c>
      <x:c r="Q10" s="4"/>
      <x:c r="R10" s="4"/>
      <x:c r="S10" s="4"/>
      <x:c r="T10" s="4"/>
      <x:c r="U10" s="4"/>
      <x:c r="V10" s="4"/>
    </x:row>
    <x:row r="11">
      <x:c r="A11" s="28" t="str">
        <x:v>I-001</x:v>
      </x:c>
      <x:c r="B11" s="28" t="str">
        <x:v>G-001</x:v>
      </x:c>
      <x:c r="C11" s="28" t="str">
        <x:v>معيار وعود العملاء والتصعيد</x:v>
      </x:c>
      <x:c r="D11" s="28" t="str">
        <x:v>نور المنصوري</x:v>
      </x:c>
      <x:c r="E11" s="70" t="d">
        <x:v>2026-10-15T00:00:00.000Z</x:v>
      </x:c>
      <x:c r="F11" s="70" t="d">
        <x:v>2027-02-28T00:00:00.000Z</x:v>
      </x:c>
      <x:c r="G11" s="78" t="n">
        <x:v>18000</x:v>
      </x:c>
      <x:c r="H11" s="78" t="n">
        <x:v>7200</x:v>
      </x:c>
      <x:c r="I11" s="81" t="n">
        <x:v>420</x:v>
      </x:c>
      <x:c r="J11" s="81" t="n">
        <x:v>170</x:v>
      </x:c>
      <x:c r="K11" s="28" t="str">
        <x:v>قيد التنفيذ</x:v>
      </x:c>
      <x:c r="L11" s="67" t="n">
        <x:v>0.42</x:v>
      </x:c>
      <x:c r="M11" s="28" t="str">
        <x:v>تجربة مسار الاستثناءات</x:v>
      </x:c>
      <x:c r="N11" s="64" t="str">
        <x:f>IF(A11="","",IF(K11="مكتملة","مكتمل",IF(K11="ملغاة","مغلق",IF(OR(B11="",D11="",F11="",L11=""),"ناقص",IF(F11&lt;'الإعداد'!$D$12,"متأخر",IF(F11&lt;='الإعداد'!$D$12+'الإعداد'!$D$13,"قريب",IF(K11="متعطلة","معرض للخطر","منتظم")))))))</x:f>
        <x:v>منتظم</x:v>
      </x:c>
      <x:c r="O11" s="64" t="str">
        <x:f>IF(A11="","",IF(OR(COUNTIF($A$11:$A$120,A11)&gt;1,B11="",COUNTIF('الأهداف'!$A$11:$A$100,B11)=0,C11="",D11="",E11="",F11="",F11&lt;E11,G11&lt;0,H11&lt;0,I11&lt;0,J11&lt;0,K11="",L11&lt;0,L11&gt;1),"خطأ","سليم"))</x:f>
        <x:v>سليم</x:v>
      </x:c>
      <x:c r="P11" s="75" t="n">
        <x:f>IF(A11="",99999,IF(OR(N11="مكتمل",N11="مغلق"),99999,IF(N11="متأخر",100,IF(N11="معرض للخطر",200,IF(N11="قريب",300,400)))+ROW()/10000))</x:f>
        <x:v>400.0011</x:v>
      </x:c>
      <x:c r="Q11" s="4"/>
      <x:c r="R11" s="4"/>
      <x:c r="S11" s="4"/>
      <x:c r="T11" s="4"/>
      <x:c r="U11" s="4"/>
      <x:c r="V11" s="4"/>
    </x:row>
    <x:row r="12">
      <x:c r="A12" s="29" t="str">
        <x:v>I-002</x:v>
      </x:c>
      <x:c r="B12" s="29" t="str">
        <x:v>G-001</x:v>
      </x:c>
      <x:c r="C12" s="29" t="str">
        <x:v>أتمتة تأكيدات التسليم</x:v>
      </x:c>
      <x:c r="D12" s="29" t="str">
        <x:v>لوكاس مارتن</x:v>
      </x:c>
      <x:c r="E12" s="31" t="d">
        <x:v>2026-11-01T00:00:00.000Z</x:v>
      </x:c>
      <x:c r="F12" s="31" t="d">
        <x:v>2027-05-31T00:00:00.000Z</x:v>
      </x:c>
      <x:c r="G12" s="79" t="n">
        <x:v>32000</x:v>
      </x:c>
      <x:c r="H12" s="79" t="n">
        <x:v>4000</x:v>
      </x:c>
      <x:c r="I12" s="82" t="n">
        <x:v>520</x:v>
      </x:c>
      <x:c r="J12" s="82" t="n">
        <x:v>80</x:v>
      </x:c>
      <x:c r="K12" s="29" t="str">
        <x:v>قيد التنفيذ</x:v>
      </x:c>
      <x:c r="L12" s="68" t="n">
        <x:v>0.18</x:v>
      </x:c>
      <x:c r="M12" s="29" t="str">
        <x:v>اعتماد تصميم التكامل</x:v>
      </x:c>
      <x:c r="N12" s="65" t="str">
        <x:f>IF(A12="","",IF(K12="مكتملة","مكتمل",IF(K12="ملغاة","مغلق",IF(OR(B12="",D12="",F12="",L12=""),"ناقص",IF(F12&lt;'الإعداد'!$D$12,"متأخر",IF(F12&lt;='الإعداد'!$D$12+'الإعداد'!$D$13,"قريب",IF(K12="متعطلة","معرض للخطر","منتظم")))))))</x:f>
        <x:v>منتظم</x:v>
      </x:c>
      <x:c r="O12" s="65" t="str">
        <x:f>IF(A12="","",IF(OR(COUNTIF($A$11:$A$120,A12)&gt;1,B12="",COUNTIF('الأهداف'!$A$11:$A$100,B12)=0,C12="",D12="",E12="",F12="",F12&lt;E12,G12&lt;0,H12&lt;0,I12&lt;0,J12&lt;0,K12="",L12&lt;0,L12&gt;1),"خطأ","سليم"))</x:f>
        <x:v>سليم</x:v>
      </x:c>
      <x:c r="P12" s="76" t="n">
        <x:f>IF(A12="",99999,IF(OR(N12="مكتمل",N12="مغلق"),99999,IF(N12="متأخر",100,IF(N12="معرض للخطر",200,IF(N12="قريب",300,400)))+ROW()/10000))</x:f>
        <x:v>400.0012</x:v>
      </x:c>
      <x:c r="Q12" s="4"/>
      <x:c r="R12" s="4"/>
      <x:c r="S12" s="4"/>
      <x:c r="T12" s="4"/>
      <x:c r="U12" s="4"/>
      <x:c r="V12" s="4"/>
    </x:row>
    <x:row r="13">
      <x:c r="A13" s="29" t="str">
        <x:v>I-003</x:v>
      </x:c>
      <x:c r="B13" s="29" t="str">
        <x:v>G-002</x:v>
      </x:c>
      <x:c r="C13" s="29" t="str">
        <x:v>دليل التجديد والتوسع</x:v>
      </x:c>
      <x:c r="D13" s="29" t="str">
        <x:v>دانيال رويز</x:v>
      </x:c>
      <x:c r="E13" s="31" t="d">
        <x:v>2026-10-01T00:00:00.000Z</x:v>
      </x:c>
      <x:c r="F13" s="31" t="d">
        <x:v>2027-03-31T00:00:00.000Z</x:v>
      </x:c>
      <x:c r="G13" s="79" t="n">
        <x:v>14000</x:v>
      </x:c>
      <x:c r="H13" s="79" t="n">
        <x:v>6600</x:v>
      </x:c>
      <x:c r="I13" s="82" t="n">
        <x:v>360</x:v>
      </x:c>
      <x:c r="J13" s="82" t="n">
        <x:v>190</x:v>
      </x:c>
      <x:c r="K13" s="29" t="str">
        <x:v>قيد التنفيذ</x:v>
      </x:c>
      <x:c r="L13" s="68" t="n">
        <x:v>0.55</x:v>
      </x:c>
      <x:c r="M13" s="29" t="str">
        <x:v>إكمال خطط الحسابات الرئيسية</x:v>
      </x:c>
      <x:c r="N13" s="65" t="str">
        <x:f>IF(A13="","",IF(K13="مكتملة","مكتمل",IF(K13="ملغاة","مغلق",IF(OR(B13="",D13="",F13="",L13=""),"ناقص",IF(F13&lt;'الإعداد'!$D$12,"متأخر",IF(F13&lt;='الإعداد'!$D$12+'الإعداد'!$D$13,"قريب",IF(K13="متعطلة","معرض للخطر","منتظم")))))))</x:f>
        <x:v>منتظم</x:v>
      </x:c>
      <x:c r="O13" s="65" t="str">
        <x:f>IF(A13="","",IF(OR(COUNTIF($A$11:$A$120,A13)&gt;1,B13="",COUNTIF('الأهداف'!$A$11:$A$100,B13)=0,C13="",D13="",E13="",F13="",F13&lt;E13,G13&lt;0,H13&lt;0,I13&lt;0,J13&lt;0,K13="",L13&lt;0,L13&gt;1),"خطأ","سليم"))</x:f>
        <x:v>سليم</x:v>
      </x:c>
      <x:c r="P13" s="76" t="n">
        <x:f>IF(A13="",99999,IF(OR(N13="مكتمل",N13="مغلق"),99999,IF(N13="متأخر",100,IF(N13="معرض للخطر",200,IF(N13="قريب",300,400)))+ROW()/10000))</x:f>
        <x:v>400.0013</x:v>
      </x:c>
      <x:c r="Q13" s="4"/>
      <x:c r="R13" s="4"/>
      <x:c r="S13" s="4"/>
      <x:c r="T13" s="4"/>
      <x:c r="U13" s="4"/>
      <x:c r="V13" s="4"/>
    </x:row>
    <x:row r="14">
      <x:c r="A14" s="29" t="str">
        <x:v>I-004</x:v>
      </x:c>
      <x:c r="B14" s="29" t="str">
        <x:v>G-002</x:v>
      </x:c>
      <x:c r="C14" s="29" t="str">
        <x:v>مراجعة الهامش حسب العرض</x:v>
      </x:c>
      <x:c r="D14" s="29" t="str">
        <x:v>صوفيا كيم</x:v>
      </x:c>
      <x:c r="E14" s="31" t="d">
        <x:v>2026-10-01T00:00:00.000Z</x:v>
      </x:c>
      <x:c r="F14" s="31" t="d">
        <x:v>2026-12-15T00:00:00.000Z</x:v>
      </x:c>
      <x:c r="G14" s="79" t="n">
        <x:v>6000</x:v>
      </x:c>
      <x:c r="H14" s="79" t="n">
        <x:v>5100</x:v>
      </x:c>
      <x:c r="I14" s="82" t="n">
        <x:v>180</x:v>
      </x:c>
      <x:c r="J14" s="82" t="n">
        <x:v>150</x:v>
      </x:c>
      <x:c r="K14" s="29" t="str">
        <x:v>قيد التنفيذ</x:v>
      </x:c>
      <x:c r="L14" s="68" t="n">
        <x:v>0.78</x:v>
      </x:c>
      <x:c r="M14" s="29" t="str">
        <x:v>معالجة ثلاثة عروض منخفضة الهامش</x:v>
      </x:c>
      <x:c r="N14" s="65" t="str">
        <x:f>IF(A14="","",IF(K14="مكتملة","مكتمل",IF(K14="ملغاة","مغلق",IF(OR(B14="",D14="",F14="",L14=""),"ناقص",IF(F14&lt;'الإعداد'!$D$12,"متأخر",IF(F14&lt;='الإعداد'!$D$12+'الإعداد'!$D$13,"قريب",IF(K14="متعطلة","معرض للخطر","منتظم")))))))</x:f>
        <x:v>منتظم</x:v>
      </x:c>
      <x:c r="O14" s="65" t="str">
        <x:f>IF(A14="","",IF(OR(COUNTIF($A$11:$A$120,A14)&gt;1,B14="",COUNTIF('الأهداف'!$A$11:$A$100,B14)=0,C14="",D14="",E14="",F14="",F14&lt;E14,G14&lt;0,H14&lt;0,I14&lt;0,J14&lt;0,K14="",L14&lt;0,L14&gt;1),"خطأ","سليم"))</x:f>
        <x:v>سليم</x:v>
      </x:c>
      <x:c r="P14" s="76" t="n">
        <x:f>IF(A14="",99999,IF(OR(N14="مكتمل",N14="مغلق"),99999,IF(N14="متأخر",100,IF(N14="معرض للخطر",200,IF(N14="قريب",300,400)))+ROW()/10000))</x:f>
        <x:v>400.0014</x:v>
      </x:c>
      <x:c r="Q14" s="4"/>
      <x:c r="R14" s="4"/>
      <x:c r="S14" s="4"/>
      <x:c r="T14" s="4"/>
      <x:c r="U14" s="4"/>
      <x:c r="V14" s="4"/>
    </x:row>
    <x:row r="15">
      <x:c r="A15" s="29" t="str">
        <x:v>I-005</x:v>
      </x:c>
      <x:c r="B15" s="29" t="str">
        <x:v>G-003</x:v>
      </x:c>
      <x:c r="C15" s="29" t="str">
        <x:v>إعادة تصميم مسار الإرسال</x:v>
      </x:c>
      <x:c r="D15" s="29" t="str">
        <x:v>مايا حسن</x:v>
      </x:c>
      <x:c r="E15" s="31" t="d">
        <x:v>2026-10-01T00:00:00.000Z</x:v>
      </x:c>
      <x:c r="F15" s="31" t="d">
        <x:v>2027-01-31T00:00:00.000Z</x:v>
      </x:c>
      <x:c r="G15" s="79" t="n">
        <x:v>24000</x:v>
      </x:c>
      <x:c r="H15" s="79" t="n">
        <x:v>15400</x:v>
      </x:c>
      <x:c r="I15" s="82" t="n">
        <x:v>480</x:v>
      </x:c>
      <x:c r="J15" s="82" t="n">
        <x:v>360</x:v>
      </x:c>
      <x:c r="K15" s="29" t="str">
        <x:v>متعطلة</x:v>
      </x:c>
      <x:c r="L15" s="68" t="n">
        <x:v>0.62</x:v>
      </x:c>
      <x:c r="M15" s="29" t="str">
        <x:v>حل اعتماد الماسح الضوئي</x:v>
      </x:c>
      <x:c r="N15" s="65" t="str">
        <x:f>IF(A15="","",IF(K15="مكتملة","مكتمل",IF(K15="ملغاة","مغلق",IF(OR(B15="",D15="",F15="",L15=""),"ناقص",IF(F15&lt;'الإعداد'!$D$12,"متأخر",IF(F15&lt;='الإعداد'!$D$12+'الإعداد'!$D$13,"قريب",IF(K15="متعطلة","معرض للخطر","منتظم")))))))</x:f>
        <x:v>معرض للخطر</x:v>
      </x:c>
      <x:c r="O15" s="65" t="str">
        <x:f>IF(A15="","",IF(OR(COUNTIF($A$11:$A$120,A15)&gt;1,B15="",COUNTIF('الأهداف'!$A$11:$A$100,B15)=0,C15="",D15="",E15="",F15="",F15&lt;E15,G15&lt;0,H15&lt;0,I15&lt;0,J15&lt;0,K15="",L15&lt;0,L15&gt;1),"خطأ","سليم"))</x:f>
        <x:v>سليم</x:v>
      </x:c>
      <x:c r="P15" s="76" t="n">
        <x:f>IF(A15="",99999,IF(OR(N15="مكتمل",N15="مغلق"),99999,IF(N15="متأخر",100,IF(N15="معرض للخطر",200,IF(N15="قريب",300,400)))+ROW()/10000))</x:f>
        <x:v>200.0015</x:v>
      </x:c>
      <x:c r="Q15" s="4"/>
      <x:c r="R15" s="4"/>
      <x:c r="S15" s="4"/>
      <x:c r="T15" s="4"/>
      <x:c r="U15" s="4"/>
      <x:c r="V15" s="4"/>
    </x:row>
    <x:row r="16">
      <x:c r="A16" s="29" t="str">
        <x:v>I-006</x:v>
      </x:c>
      <x:c r="B16" s="29" t="str">
        <x:v>G-004</x:v>
      </x:c>
      <x:c r="C16" s="29" t="str">
        <x:v>برنامج ضبط العد الدوري</x:v>
      </x:c>
      <x:c r="D16" s="29" t="str">
        <x:v>لوكاس مارتن</x:v>
      </x:c>
      <x:c r="E16" s="31" t="d">
        <x:v>2026-10-01T00:00:00.000Z</x:v>
      </x:c>
      <x:c r="F16" s="31" t="d">
        <x:v>2027-03-15T00:00:00.000Z</x:v>
      </x:c>
      <x:c r="G16" s="79" t="n">
        <x:v>9000</x:v>
      </x:c>
      <x:c r="H16" s="79" t="n">
        <x:v>3400</x:v>
      </x:c>
      <x:c r="I16" s="82" t="n">
        <x:v>300</x:v>
      </x:c>
      <x:c r="J16" s="82" t="n">
        <x:v>128</x:v>
      </x:c>
      <x:c r="K16" s="29" t="str">
        <x:v>قيد التنفيذ</x:v>
      </x:c>
      <x:c r="L16" s="68" t="n">
        <x:v>0.46</x:v>
      </x:c>
      <x:c r="M16" s="29" t="str">
        <x:v>توسيع العد إلى الأصناف ب</x:v>
      </x:c>
      <x:c r="N16" s="65" t="str">
        <x:f>IF(A16="","",IF(K16="مكتملة","مكتمل",IF(K16="ملغاة","مغلق",IF(OR(B16="",D16="",F16="",L16=""),"ناقص",IF(F16&lt;'الإعداد'!$D$12,"متأخر",IF(F16&lt;='الإعداد'!$D$12+'الإعداد'!$D$13,"قريب",IF(K16="متعطلة","معرض للخطر","منتظم")))))))</x:f>
        <x:v>منتظم</x:v>
      </x:c>
      <x:c r="O16" s="65" t="str">
        <x:f>IF(A16="","",IF(OR(COUNTIF($A$11:$A$120,A16)&gt;1,B16="",COUNTIF('الأهداف'!$A$11:$A$100,B16)=0,C16="",D16="",E16="",F16="",F16&lt;E16,G16&lt;0,H16&lt;0,I16&lt;0,J16&lt;0,K16="",L16&lt;0,L16&gt;1),"خطأ","سليم"))</x:f>
        <x:v>سليم</x:v>
      </x:c>
      <x:c r="P16" s="76" t="n">
        <x:f>IF(A16="",99999,IF(OR(N16="مكتمل",N16="مغلق"),99999,IF(N16="متأخر",100,IF(N16="معرض للخطر",200,IF(N16="قريب",300,400)))+ROW()/10000))</x:f>
        <x:v>400.0016</x:v>
      </x:c>
      <x:c r="Q16" s="4"/>
      <x:c r="R16" s="4"/>
      <x:c r="S16" s="4"/>
      <x:c r="T16" s="4"/>
      <x:c r="U16" s="4"/>
      <x:c r="V16" s="4"/>
    </x:row>
    <x:row r="17">
      <x:c r="A17" s="29" t="str">
        <x:v>I-007</x:v>
      </x:c>
      <x:c r="B17" s="29" t="str">
        <x:v>G-005</x:v>
      </x:c>
      <x:c r="C17" s="29" t="str">
        <x:v>مختبرات شهرية لتوجيه المديرين</x:v>
      </x:c>
      <x:c r="D17" s="29" t="str">
        <x:v>عمر صالح</x:v>
      </x:c>
      <x:c r="E17" s="31" t="d">
        <x:v>2026-10-20T00:00:00.000Z</x:v>
      </x:c>
      <x:c r="F17" s="31" t="d">
        <x:v>2027-08-31T00:00:00.000Z</x:v>
      </x:c>
      <x:c r="G17" s="79" t="n">
        <x:v>21000</x:v>
      </x:c>
      <x:c r="H17" s="79" t="n">
        <x:v>2200</x:v>
      </x:c>
      <x:c r="I17" s="82" t="n">
        <x:v>460</x:v>
      </x:c>
      <x:c r="J17" s="82" t="n">
        <x:v>65</x:v>
      </x:c>
      <x:c r="K17" s="29" t="str">
        <x:v>قيد التنفيذ</x:v>
      </x:c>
      <x:c r="L17" s="68" t="n">
        <x:v>0.2</x:v>
      </x:c>
      <x:c r="M17" s="29" t="str">
        <x:v>تنفيذ أول مختبر عملي</x:v>
      </x:c>
      <x:c r="N17" s="65" t="str">
        <x:f>IF(A17="","",IF(K17="مكتملة","مكتمل",IF(K17="ملغاة","مغلق",IF(OR(B17="",D17="",F17="",L17=""),"ناقص",IF(F17&lt;'الإعداد'!$D$12,"متأخر",IF(F17&lt;='الإعداد'!$D$12+'الإعداد'!$D$13,"قريب",IF(K17="متعطلة","معرض للخطر","منتظم")))))))</x:f>
        <x:v>منتظم</x:v>
      </x:c>
      <x:c r="O17" s="65" t="str">
        <x:f>IF(A17="","",IF(OR(COUNTIF($A$11:$A$120,A17)&gt;1,B17="",COUNTIF('الأهداف'!$A$11:$A$100,B17)=0,C17="",D17="",E17="",F17="",F17&lt;E17,G17&lt;0,H17&lt;0,I17&lt;0,J17&lt;0,K17="",L17&lt;0,L17&gt;1),"خطأ","سليم"))</x:f>
        <x:v>سليم</x:v>
      </x:c>
      <x:c r="P17" s="76" t="n">
        <x:f>IF(A17="",99999,IF(OR(N17="مكتمل",N17="مغلق"),99999,IF(N17="متأخر",100,IF(N17="معرض للخطر",200,IF(N17="قريب",300,400)))+ROW()/10000))</x:f>
        <x:v>400.0017</x:v>
      </x:c>
      <x:c r="Q17" s="4"/>
      <x:c r="R17" s="4"/>
      <x:c r="S17" s="4"/>
      <x:c r="T17" s="4"/>
      <x:c r="U17" s="4"/>
      <x:c r="V17" s="4"/>
    </x:row>
    <x:row r="18">
      <x:c r="A18" s="29" t="str">
        <x:v>I-008</x:v>
      </x:c>
      <x:c r="B18" s="29" t="str">
        <x:v>G-006</x:v>
      </x:c>
      <x:c r="C18" s="29" t="str">
        <x:v>فريق الاستجابة للشكاوى ذات الأولوية</x:v>
      </x:c>
      <x:c r="D18" s="29" t="str">
        <x:v>نور المنصوري</x:v>
      </x:c>
      <x:c r="E18" s="31" t="d">
        <x:v>2026-07-01T00:00:00.000Z</x:v>
      </x:c>
      <x:c r="F18" s="31" t="d">
        <x:v>2026-10-15T00:00:00.000Z</x:v>
      </x:c>
      <x:c r="G18" s="79" t="n">
        <x:v>12000</x:v>
      </x:c>
      <x:c r="H18" s="79" t="n">
        <x:v>11800</x:v>
      </x:c>
      <x:c r="I18" s="82" t="n">
        <x:v>240</x:v>
      </x:c>
      <x:c r="J18" s="82" t="n">
        <x:v>238</x:v>
      </x:c>
      <x:c r="K18" s="29" t="str">
        <x:v>مكتملة</x:v>
      </x:c>
      <x:c r="L18" s="68" t="n">
        <x:v>1</x:v>
      </x:c>
      <x:c r="M18" s="29" t="str">
        <x:v>أرشفة الدروس المستفادة</x:v>
      </x:c>
      <x:c r="N18" s="65" t="str">
        <x:f>IF(A18="","",IF(K18="مكتملة","مكتمل",IF(K18="ملغاة","مغلق",IF(OR(B18="",D18="",F18="",L18=""),"ناقص",IF(F18&lt;'الإعداد'!$D$12,"متأخر",IF(F18&lt;='الإعداد'!$D$12+'الإعداد'!$D$13,"قريب",IF(K18="متعطلة","معرض للخطر","منتظم")))))))</x:f>
        <x:v>مكتمل</x:v>
      </x:c>
      <x:c r="O18" s="65" t="str">
        <x:f>IF(A18="","",IF(OR(COUNTIF($A$11:$A$120,A18)&gt;1,B18="",COUNTIF('الأهداف'!$A$11:$A$100,B18)=0,C18="",D18="",E18="",F18="",F18&lt;E18,G18&lt;0,H18&lt;0,I18&lt;0,J18&lt;0,K18="",L18&lt;0,L18&gt;1),"خطأ","سليم"))</x:f>
        <x:v>سليم</x:v>
      </x:c>
      <x:c r="P18" s="76" t="n">
        <x:f>IF(A18="",99999,IF(OR(N18="مكتمل",N18="مغلق"),99999,IF(N18="متأخر",100,IF(N18="معرض للخطر",200,IF(N18="قريب",300,400)))+ROW()/10000))</x:f>
        <x:v>99999</x:v>
      </x:c>
      <x:c r="Q18" s="4"/>
      <x:c r="R18" s="4"/>
      <x:c r="S18" s="4"/>
      <x:c r="T18" s="4"/>
      <x:c r="U18" s="4"/>
      <x:c r="V18" s="4"/>
    </x:row>
    <x:row r="19">
      <x:c r="A19" s="29"/>
      <x:c r="B19" s="29"/>
      <x:c r="C19" s="29"/>
      <x:c r="D19" s="29"/>
      <x:c r="E19" s="31"/>
      <x:c r="F19" s="31"/>
      <x:c r="G19" s="79"/>
      <x:c r="H19" s="79"/>
      <x:c r="I19" s="82"/>
      <x:c r="J19" s="82"/>
      <x:c r="K19" s="29"/>
      <x:c r="L19" s="68"/>
      <x:c r="M19" s="29"/>
      <x:c r="N19" s="65" t="str">
        <x:f>IF(A19="","",IF(K19="مكتملة","مكتمل",IF(K19="ملغاة","مغلق",IF(OR(B19="",D19="",F19="",L19=""),"ناقص",IF(F19&lt;'الإعداد'!$D$12,"متأخر",IF(F19&lt;='الإعداد'!$D$12+'الإعداد'!$D$13,"قريب",IF(K19="متعطلة","معرض للخطر","منتظم")))))))</x:f>
      </x:c>
      <x:c r="O19" s="65" t="str">
        <x:f>IF(A19="","",IF(OR(COUNTIF($A$11:$A$120,A19)&gt;1,B19="",COUNTIF('الأهداف'!$A$11:$A$100,B19)=0,C19="",D19="",E19="",F19="",F19&lt;E19,G19&lt;0,H19&lt;0,I19&lt;0,J19&lt;0,K19="",L19&lt;0,L19&gt;1),"خطأ","سليم"))</x:f>
      </x:c>
      <x:c r="P19" s="76" t="n">
        <x:f>IF(A19="",99999,IF(OR(N19="مكتمل",N19="مغلق"),99999,IF(N19="متأخر",100,IF(N19="معرض للخطر",200,IF(N19="قريب",300,400)))+ROW()/10000))</x:f>
        <x:v>99999</x:v>
      </x:c>
      <x:c r="Q19" s="4"/>
      <x:c r="R19" s="4"/>
      <x:c r="S19" s="4"/>
      <x:c r="T19" s="4"/>
      <x:c r="U19" s="4"/>
      <x:c r="V19" s="4"/>
    </x:row>
    <x:row r="20">
      <x:c r="A20" s="29"/>
      <x:c r="B20" s="29"/>
      <x:c r="C20" s="29"/>
      <x:c r="D20" s="29"/>
      <x:c r="E20" s="31"/>
      <x:c r="F20" s="31"/>
      <x:c r="G20" s="79"/>
      <x:c r="H20" s="79"/>
      <x:c r="I20" s="82"/>
      <x:c r="J20" s="82"/>
      <x:c r="K20" s="29"/>
      <x:c r="L20" s="68"/>
      <x:c r="M20" s="29"/>
      <x:c r="N20" s="65" t="str">
        <x:f>IF(A20="","",IF(K20="مكتملة","مكتمل",IF(K20="ملغاة","مغلق",IF(OR(B20="",D20="",F20="",L20=""),"ناقص",IF(F20&lt;'الإعداد'!$D$12,"متأخر",IF(F20&lt;='الإعداد'!$D$12+'الإعداد'!$D$13,"قريب",IF(K20="متعطلة","معرض للخطر","منتظم")))))))</x:f>
      </x:c>
      <x:c r="O20" s="65" t="str">
        <x:f>IF(A20="","",IF(OR(COUNTIF($A$11:$A$120,A20)&gt;1,B20="",COUNTIF('الأهداف'!$A$11:$A$100,B20)=0,C20="",D20="",E20="",F20="",F20&lt;E20,G20&lt;0,H20&lt;0,I20&lt;0,J20&lt;0,K20="",L20&lt;0,L20&gt;1),"خطأ","سليم"))</x:f>
      </x:c>
      <x:c r="P20" s="76" t="n">
        <x:f>IF(A20="",99999,IF(OR(N20="مكتمل",N20="مغلق"),99999,IF(N20="متأخر",100,IF(N20="معرض للخطر",200,IF(N20="قريب",300,400)))+ROW()/10000))</x:f>
        <x:v>99999</x:v>
      </x:c>
      <x:c r="Q20" s="4"/>
      <x:c r="R20" s="4"/>
      <x:c r="S20" s="4"/>
      <x:c r="T20" s="4"/>
      <x:c r="U20" s="4"/>
      <x:c r="V20" s="4"/>
    </x:row>
    <x:row r="21">
      <x:c r="A21" s="29"/>
      <x:c r="B21" s="29"/>
      <x:c r="C21" s="29"/>
      <x:c r="D21" s="29"/>
      <x:c r="E21" s="31"/>
      <x:c r="F21" s="31"/>
      <x:c r="G21" s="79"/>
      <x:c r="H21" s="79"/>
      <x:c r="I21" s="82"/>
      <x:c r="J21" s="82"/>
      <x:c r="K21" s="29"/>
      <x:c r="L21" s="68"/>
      <x:c r="M21" s="29"/>
      <x:c r="N21" s="65" t="str">
        <x:f>IF(A21="","",IF(K21="مكتملة","مكتمل",IF(K21="ملغاة","مغلق",IF(OR(B21="",D21="",F21="",L21=""),"ناقص",IF(F21&lt;'الإعداد'!$D$12,"متأخر",IF(F21&lt;='الإعداد'!$D$12+'الإعداد'!$D$13,"قريب",IF(K21="متعطلة","معرض للخطر","منتظم")))))))</x:f>
      </x:c>
      <x:c r="O21" s="65" t="str">
        <x:f>IF(A21="","",IF(OR(COUNTIF($A$11:$A$120,A21)&gt;1,B21="",COUNTIF('الأهداف'!$A$11:$A$100,B21)=0,C21="",D21="",E21="",F21="",F21&lt;E21,G21&lt;0,H21&lt;0,I21&lt;0,J21&lt;0,K21="",L21&lt;0,L21&gt;1),"خطأ","سليم"))</x:f>
      </x:c>
      <x:c r="P21" s="76" t="n">
        <x:f>IF(A21="",99999,IF(OR(N21="مكتمل",N21="مغلق"),99999,IF(N21="متأخر",100,IF(N21="معرض للخطر",200,IF(N21="قريب",300,400)))+ROW()/10000))</x:f>
        <x:v>99999</x:v>
      </x:c>
      <x:c r="Q21" s="4"/>
      <x:c r="R21" s="4"/>
      <x:c r="S21" s="4"/>
      <x:c r="T21" s="4"/>
      <x:c r="U21" s="4"/>
      <x:c r="V21" s="4"/>
    </x:row>
    <x:row r="22">
      <x:c r="A22" s="29"/>
      <x:c r="B22" s="29"/>
      <x:c r="C22" s="29"/>
      <x:c r="D22" s="29"/>
      <x:c r="E22" s="31"/>
      <x:c r="F22" s="31"/>
      <x:c r="G22" s="79"/>
      <x:c r="H22" s="79"/>
      <x:c r="I22" s="82"/>
      <x:c r="J22" s="82"/>
      <x:c r="K22" s="29"/>
      <x:c r="L22" s="68"/>
      <x:c r="M22" s="29"/>
      <x:c r="N22" s="65" t="str">
        <x:f>IF(A22="","",IF(K22="مكتملة","مكتمل",IF(K22="ملغاة","مغلق",IF(OR(B22="",D22="",F22="",L22=""),"ناقص",IF(F22&lt;'الإعداد'!$D$12,"متأخر",IF(F22&lt;='الإعداد'!$D$12+'الإعداد'!$D$13,"قريب",IF(K22="متعطلة","معرض للخطر","منتظم")))))))</x:f>
      </x:c>
      <x:c r="O22" s="65" t="str">
        <x:f>IF(A22="","",IF(OR(COUNTIF($A$11:$A$120,A22)&gt;1,B22="",COUNTIF('الأهداف'!$A$11:$A$100,B22)=0,C22="",D22="",E22="",F22="",F22&lt;E22,G22&lt;0,H22&lt;0,I22&lt;0,J22&lt;0,K22="",L22&lt;0,L22&gt;1),"خطأ","سليم"))</x:f>
      </x:c>
      <x:c r="P22" s="76" t="n">
        <x:f>IF(A22="",99999,IF(OR(N22="مكتمل",N22="مغلق"),99999,IF(N22="متأخر",100,IF(N22="معرض للخطر",200,IF(N22="قريب",300,400)))+ROW()/10000))</x:f>
        <x:v>99999</x:v>
      </x:c>
      <x:c r="Q22" s="4"/>
      <x:c r="R22" s="4"/>
      <x:c r="S22" s="4"/>
      <x:c r="T22" s="4"/>
      <x:c r="U22" s="4"/>
      <x:c r="V22" s="4"/>
    </x:row>
    <x:row r="23">
      <x:c r="A23" s="29"/>
      <x:c r="B23" s="29"/>
      <x:c r="C23" s="29"/>
      <x:c r="D23" s="29"/>
      <x:c r="E23" s="31"/>
      <x:c r="F23" s="31"/>
      <x:c r="G23" s="79"/>
      <x:c r="H23" s="79"/>
      <x:c r="I23" s="82"/>
      <x:c r="J23" s="82"/>
      <x:c r="K23" s="29"/>
      <x:c r="L23" s="68"/>
      <x:c r="M23" s="29"/>
      <x:c r="N23" s="65" t="str">
        <x:f>IF(A23="","",IF(K23="مكتملة","مكتمل",IF(K23="ملغاة","مغلق",IF(OR(B23="",D23="",F23="",L23=""),"ناقص",IF(F23&lt;'الإعداد'!$D$12,"متأخر",IF(F23&lt;='الإعداد'!$D$12+'الإعداد'!$D$13,"قريب",IF(K23="متعطلة","معرض للخطر","منتظم")))))))</x:f>
      </x:c>
      <x:c r="O23" s="65" t="str">
        <x:f>IF(A23="","",IF(OR(COUNTIF($A$11:$A$120,A23)&gt;1,B23="",COUNTIF('الأهداف'!$A$11:$A$100,B23)=0,C23="",D23="",E23="",F23="",F23&lt;E23,G23&lt;0,H23&lt;0,I23&lt;0,J23&lt;0,K23="",L23&lt;0,L23&gt;1),"خطأ","سليم"))</x:f>
      </x:c>
      <x:c r="P23" s="76" t="n">
        <x:f>IF(A23="",99999,IF(OR(N23="مكتمل",N23="مغلق"),99999,IF(N23="متأخر",100,IF(N23="معرض للخطر",200,IF(N23="قريب",300,400)))+ROW()/10000))</x:f>
        <x:v>99999</x:v>
      </x:c>
      <x:c r="Q23" s="4"/>
      <x:c r="R23" s="4"/>
      <x:c r="S23" s="4"/>
      <x:c r="T23" s="4"/>
      <x:c r="U23" s="4"/>
      <x:c r="V23" s="4"/>
    </x:row>
    <x:row r="24">
      <x:c r="A24" s="29"/>
      <x:c r="B24" s="29"/>
      <x:c r="C24" s="29"/>
      <x:c r="D24" s="29"/>
      <x:c r="E24" s="31"/>
      <x:c r="F24" s="31"/>
      <x:c r="G24" s="79"/>
      <x:c r="H24" s="79"/>
      <x:c r="I24" s="82"/>
      <x:c r="J24" s="82"/>
      <x:c r="K24" s="29"/>
      <x:c r="L24" s="68"/>
      <x:c r="M24" s="29"/>
      <x:c r="N24" s="65" t="str">
        <x:f>IF(A24="","",IF(K24="مكتملة","مكتمل",IF(K24="ملغاة","مغلق",IF(OR(B24="",D24="",F24="",L24=""),"ناقص",IF(F24&lt;'الإعداد'!$D$12,"متأخر",IF(F24&lt;='الإعداد'!$D$12+'الإعداد'!$D$13,"قريب",IF(K24="متعطلة","معرض للخطر","منتظم")))))))</x:f>
      </x:c>
      <x:c r="O24" s="65" t="str">
        <x:f>IF(A24="","",IF(OR(COUNTIF($A$11:$A$120,A24)&gt;1,B24="",COUNTIF('الأهداف'!$A$11:$A$100,B24)=0,C24="",D24="",E24="",F24="",F24&lt;E24,G24&lt;0,H24&lt;0,I24&lt;0,J24&lt;0,K24="",L24&lt;0,L24&gt;1),"خطأ","سليم"))</x:f>
      </x:c>
      <x:c r="P24" s="76" t="n">
        <x:f>IF(A24="",99999,IF(OR(N24="مكتمل",N24="مغلق"),99999,IF(N24="متأخر",100,IF(N24="معرض للخطر",200,IF(N24="قريب",300,400)))+ROW()/10000))</x:f>
        <x:v>99999</x:v>
      </x:c>
      <x:c r="Q24" s="4"/>
      <x:c r="R24" s="4"/>
      <x:c r="S24" s="4"/>
      <x:c r="T24" s="4"/>
      <x:c r="U24" s="4"/>
      <x:c r="V24" s="4"/>
    </x:row>
    <x:row r="25">
      <x:c r="A25" s="29"/>
      <x:c r="B25" s="29"/>
      <x:c r="C25" s="29"/>
      <x:c r="D25" s="29"/>
      <x:c r="E25" s="31"/>
      <x:c r="F25" s="31"/>
      <x:c r="G25" s="79"/>
      <x:c r="H25" s="79"/>
      <x:c r="I25" s="82"/>
      <x:c r="J25" s="82"/>
      <x:c r="K25" s="29"/>
      <x:c r="L25" s="68"/>
      <x:c r="M25" s="29"/>
      <x:c r="N25" s="65" t="str">
        <x:f>IF(A25="","",IF(K25="مكتملة","مكتمل",IF(K25="ملغاة","مغلق",IF(OR(B25="",D25="",F25="",L25=""),"ناقص",IF(F25&lt;'الإعداد'!$D$12,"متأخر",IF(F25&lt;='الإعداد'!$D$12+'الإعداد'!$D$13,"قريب",IF(K25="متعطلة","معرض للخطر","منتظم")))))))</x:f>
      </x:c>
      <x:c r="O25" s="65" t="str">
        <x:f>IF(A25="","",IF(OR(COUNTIF($A$11:$A$120,A25)&gt;1,B25="",COUNTIF('الأهداف'!$A$11:$A$100,B25)=0,C25="",D25="",E25="",F25="",F25&lt;E25,G25&lt;0,H25&lt;0,I25&lt;0,J25&lt;0,K25="",L25&lt;0,L25&gt;1),"خطأ","سليم"))</x:f>
      </x:c>
      <x:c r="P25" s="76" t="n">
        <x:f>IF(A25="",99999,IF(OR(N25="مكتمل",N25="مغلق"),99999,IF(N25="متأخر",100,IF(N25="معرض للخطر",200,IF(N25="قريب",300,400)))+ROW()/10000))</x:f>
        <x:v>99999</x:v>
      </x:c>
      <x:c r="Q25" s="4"/>
      <x:c r="R25" s="4"/>
      <x:c r="S25" s="4"/>
      <x:c r="T25" s="4"/>
      <x:c r="U25" s="4"/>
      <x:c r="V25" s="4"/>
    </x:row>
    <x:row r="26">
      <x:c r="A26" s="29"/>
      <x:c r="B26" s="29"/>
      <x:c r="C26" s="29"/>
      <x:c r="D26" s="29"/>
      <x:c r="E26" s="31"/>
      <x:c r="F26" s="31"/>
      <x:c r="G26" s="79"/>
      <x:c r="H26" s="79"/>
      <x:c r="I26" s="82"/>
      <x:c r="J26" s="82"/>
      <x:c r="K26" s="29"/>
      <x:c r="L26" s="68"/>
      <x:c r="M26" s="29"/>
      <x:c r="N26" s="65" t="str">
        <x:f>IF(A26="","",IF(K26="مكتملة","مكتمل",IF(K26="ملغاة","مغلق",IF(OR(B26="",D26="",F26="",L26=""),"ناقص",IF(F26&lt;'الإعداد'!$D$12,"متأخر",IF(F26&lt;='الإعداد'!$D$12+'الإعداد'!$D$13,"قريب",IF(K26="متعطلة","معرض للخطر","منتظم")))))))</x:f>
      </x:c>
      <x:c r="O26" s="65" t="str">
        <x:f>IF(A26="","",IF(OR(COUNTIF($A$11:$A$120,A26)&gt;1,B26="",COUNTIF('الأهداف'!$A$11:$A$100,B26)=0,C26="",D26="",E26="",F26="",F26&lt;E26,G26&lt;0,H26&lt;0,I26&lt;0,J26&lt;0,K26="",L26&lt;0,L26&gt;1),"خطأ","سليم"))</x:f>
      </x:c>
      <x:c r="P26" s="76" t="n">
        <x:f>IF(A26="",99999,IF(OR(N26="مكتمل",N26="مغلق"),99999,IF(N26="متأخر",100,IF(N26="معرض للخطر",200,IF(N26="قريب",300,400)))+ROW()/10000))</x:f>
        <x:v>99999</x:v>
      </x:c>
      <x:c r="Q26" s="4"/>
      <x:c r="R26" s="4"/>
      <x:c r="S26" s="4"/>
      <x:c r="T26" s="4"/>
      <x:c r="U26" s="4"/>
      <x:c r="V26" s="4"/>
    </x:row>
    <x:row r="27">
      <x:c r="A27" s="29"/>
      <x:c r="B27" s="29"/>
      <x:c r="C27" s="29"/>
      <x:c r="D27" s="29"/>
      <x:c r="E27" s="31"/>
      <x:c r="F27" s="31"/>
      <x:c r="G27" s="79"/>
      <x:c r="H27" s="79"/>
      <x:c r="I27" s="82"/>
      <x:c r="J27" s="82"/>
      <x:c r="K27" s="29"/>
      <x:c r="L27" s="68"/>
      <x:c r="M27" s="29"/>
      <x:c r="N27" s="65" t="str">
        <x:f>IF(A27="","",IF(K27="مكتملة","مكتمل",IF(K27="ملغاة","مغلق",IF(OR(B27="",D27="",F27="",L27=""),"ناقص",IF(F27&lt;'الإعداد'!$D$12,"متأخر",IF(F27&lt;='الإعداد'!$D$12+'الإعداد'!$D$13,"قريب",IF(K27="متعطلة","معرض للخطر","منتظم")))))))</x:f>
      </x:c>
      <x:c r="O27" s="65" t="str">
        <x:f>IF(A27="","",IF(OR(COUNTIF($A$11:$A$120,A27)&gt;1,B27="",COUNTIF('الأهداف'!$A$11:$A$100,B27)=0,C27="",D27="",E27="",F27="",F27&lt;E27,G27&lt;0,H27&lt;0,I27&lt;0,J27&lt;0,K27="",L27&lt;0,L27&gt;1),"خطأ","سليم"))</x:f>
      </x:c>
      <x:c r="P27" s="76" t="n">
        <x:f>IF(A27="",99999,IF(OR(N27="مكتمل",N27="مغلق"),99999,IF(N27="متأخر",100,IF(N27="معرض للخطر",200,IF(N27="قريب",300,400)))+ROW()/10000))</x:f>
        <x:v>99999</x:v>
      </x:c>
      <x:c r="Q27" s="4"/>
      <x:c r="R27" s="4"/>
      <x:c r="S27" s="4"/>
      <x:c r="T27" s="4"/>
      <x:c r="U27" s="4"/>
      <x:c r="V27" s="4"/>
    </x:row>
    <x:row r="28">
      <x:c r="A28" s="29"/>
      <x:c r="B28" s="29"/>
      <x:c r="C28" s="29"/>
      <x:c r="D28" s="29"/>
      <x:c r="E28" s="31"/>
      <x:c r="F28" s="31"/>
      <x:c r="G28" s="79"/>
      <x:c r="H28" s="79"/>
      <x:c r="I28" s="82"/>
      <x:c r="J28" s="82"/>
      <x:c r="K28" s="29"/>
      <x:c r="L28" s="68"/>
      <x:c r="M28" s="29"/>
      <x:c r="N28" s="65" t="str">
        <x:f>IF(A28="","",IF(K28="مكتملة","مكتمل",IF(K28="ملغاة","مغلق",IF(OR(B28="",D28="",F28="",L28=""),"ناقص",IF(F28&lt;'الإعداد'!$D$12,"متأخر",IF(F28&lt;='الإعداد'!$D$12+'الإعداد'!$D$13,"قريب",IF(K28="متعطلة","معرض للخطر","منتظم")))))))</x:f>
      </x:c>
      <x:c r="O28" s="65" t="str">
        <x:f>IF(A28="","",IF(OR(COUNTIF($A$11:$A$120,A28)&gt;1,B28="",COUNTIF('الأهداف'!$A$11:$A$100,B28)=0,C28="",D28="",E28="",F28="",F28&lt;E28,G28&lt;0,H28&lt;0,I28&lt;0,J28&lt;0,K28="",L28&lt;0,L28&gt;1),"خطأ","سليم"))</x:f>
      </x:c>
      <x:c r="P28" s="76" t="n">
        <x:f>IF(A28="",99999,IF(OR(N28="مكتمل",N28="مغلق"),99999,IF(N28="متأخر",100,IF(N28="معرض للخطر",200,IF(N28="قريب",300,400)))+ROW()/10000))</x:f>
        <x:v>99999</x:v>
      </x:c>
      <x:c r="Q28" s="4"/>
      <x:c r="R28" s="4"/>
      <x:c r="S28" s="4"/>
      <x:c r="T28" s="4"/>
      <x:c r="U28" s="4"/>
      <x:c r="V28" s="4"/>
    </x:row>
    <x:row r="29">
      <x:c r="A29" s="29"/>
      <x:c r="B29" s="29"/>
      <x:c r="C29" s="29"/>
      <x:c r="D29" s="29"/>
      <x:c r="E29" s="31"/>
      <x:c r="F29" s="31"/>
      <x:c r="G29" s="79"/>
      <x:c r="H29" s="79"/>
      <x:c r="I29" s="82"/>
      <x:c r="J29" s="82"/>
      <x:c r="K29" s="29"/>
      <x:c r="L29" s="68"/>
      <x:c r="M29" s="29"/>
      <x:c r="N29" s="65" t="str">
        <x:f>IF(A29="","",IF(K29="مكتملة","مكتمل",IF(K29="ملغاة","مغلق",IF(OR(B29="",D29="",F29="",L29=""),"ناقص",IF(F29&lt;'الإعداد'!$D$12,"متأخر",IF(F29&lt;='الإعداد'!$D$12+'الإعداد'!$D$13,"قريب",IF(K29="متعطلة","معرض للخطر","منتظم")))))))</x:f>
      </x:c>
      <x:c r="O29" s="65" t="str">
        <x:f>IF(A29="","",IF(OR(COUNTIF($A$11:$A$120,A29)&gt;1,B29="",COUNTIF('الأهداف'!$A$11:$A$100,B29)=0,C29="",D29="",E29="",F29="",F29&lt;E29,G29&lt;0,H29&lt;0,I29&lt;0,J29&lt;0,K29="",L29&lt;0,L29&gt;1),"خطأ","سليم"))</x:f>
      </x:c>
      <x:c r="P29" s="76" t="n">
        <x:f>IF(A29="",99999,IF(OR(N29="مكتمل",N29="مغلق"),99999,IF(N29="متأخر",100,IF(N29="معرض للخطر",200,IF(N29="قريب",300,400)))+ROW()/10000))</x:f>
        <x:v>99999</x:v>
      </x:c>
      <x:c r="Q29" s="4"/>
      <x:c r="R29" s="4"/>
      <x:c r="S29" s="4"/>
      <x:c r="T29" s="4"/>
      <x:c r="U29" s="4"/>
      <x:c r="V29" s="4"/>
    </x:row>
    <x:row r="30">
      <x:c r="A30" s="29"/>
      <x:c r="B30" s="29"/>
      <x:c r="C30" s="29"/>
      <x:c r="D30" s="29"/>
      <x:c r="E30" s="31"/>
      <x:c r="F30" s="31"/>
      <x:c r="G30" s="79"/>
      <x:c r="H30" s="79"/>
      <x:c r="I30" s="82"/>
      <x:c r="J30" s="82"/>
      <x:c r="K30" s="29"/>
      <x:c r="L30" s="68"/>
      <x:c r="M30" s="29"/>
      <x:c r="N30" s="65" t="str">
        <x:f>IF(A30="","",IF(K30="مكتملة","مكتمل",IF(K30="ملغاة","مغلق",IF(OR(B30="",D30="",F30="",L30=""),"ناقص",IF(F30&lt;'الإعداد'!$D$12,"متأخر",IF(F30&lt;='الإعداد'!$D$12+'الإعداد'!$D$13,"قريب",IF(K30="متعطلة","معرض للخطر","منتظم")))))))</x:f>
      </x:c>
      <x:c r="O30" s="65" t="str">
        <x:f>IF(A30="","",IF(OR(COUNTIF($A$11:$A$120,A30)&gt;1,B30="",COUNTIF('الأهداف'!$A$11:$A$100,B30)=0,C30="",D30="",E30="",F30="",F30&lt;E30,G30&lt;0,H30&lt;0,I30&lt;0,J30&lt;0,K30="",L30&lt;0,L30&gt;1),"خطأ","سليم"))</x:f>
      </x:c>
      <x:c r="P30" s="76" t="n">
        <x:f>IF(A30="",99999,IF(OR(N30="مكتمل",N30="مغلق"),99999,IF(N30="متأخر",100,IF(N30="معرض للخطر",200,IF(N30="قريب",300,400)))+ROW()/10000))</x:f>
        <x:v>99999</x:v>
      </x:c>
      <x:c r="Q30" s="4"/>
      <x:c r="R30" s="4"/>
      <x:c r="S30" s="4"/>
      <x:c r="T30" s="4"/>
      <x:c r="U30" s="4"/>
      <x:c r="V30" s="4"/>
    </x:row>
    <x:row r="31">
      <x:c r="A31" s="29"/>
      <x:c r="B31" s="29"/>
      <x:c r="C31" s="29"/>
      <x:c r="D31" s="29"/>
      <x:c r="E31" s="31"/>
      <x:c r="F31" s="31"/>
      <x:c r="G31" s="79"/>
      <x:c r="H31" s="79"/>
      <x:c r="I31" s="82"/>
      <x:c r="J31" s="82"/>
      <x:c r="K31" s="29"/>
      <x:c r="L31" s="68"/>
      <x:c r="M31" s="29"/>
      <x:c r="N31" s="65" t="str">
        <x:f>IF(A31="","",IF(K31="مكتملة","مكتمل",IF(K31="ملغاة","مغلق",IF(OR(B31="",D31="",F31="",L31=""),"ناقص",IF(F31&lt;'الإعداد'!$D$12,"متأخر",IF(F31&lt;='الإعداد'!$D$12+'الإعداد'!$D$13,"قريب",IF(K31="متعطلة","معرض للخطر","منتظم")))))))</x:f>
      </x:c>
      <x:c r="O31" s="65" t="str">
        <x:f>IF(A31="","",IF(OR(COUNTIF($A$11:$A$120,A31)&gt;1,B31="",COUNTIF('الأهداف'!$A$11:$A$100,B31)=0,C31="",D31="",E31="",F31="",F31&lt;E31,G31&lt;0,H31&lt;0,I31&lt;0,J31&lt;0,K31="",L31&lt;0,L31&gt;1),"خطأ","سليم"))</x:f>
      </x:c>
      <x:c r="P31" s="76" t="n">
        <x:f>IF(A31="",99999,IF(OR(N31="مكتمل",N31="مغلق"),99999,IF(N31="متأخر",100,IF(N31="معرض للخطر",200,IF(N31="قريب",300,400)))+ROW()/10000))</x:f>
        <x:v>99999</x:v>
      </x:c>
      <x:c r="Q31" s="4"/>
      <x:c r="R31" s="4"/>
      <x:c r="S31" s="4"/>
      <x:c r="T31" s="4"/>
      <x:c r="U31" s="4"/>
      <x:c r="V31" s="4"/>
    </x:row>
    <x:row r="32">
      <x:c r="A32" s="29"/>
      <x:c r="B32" s="29"/>
      <x:c r="C32" s="29"/>
      <x:c r="D32" s="29"/>
      <x:c r="E32" s="31"/>
      <x:c r="F32" s="31"/>
      <x:c r="G32" s="79"/>
      <x:c r="H32" s="79"/>
      <x:c r="I32" s="82"/>
      <x:c r="J32" s="82"/>
      <x:c r="K32" s="29"/>
      <x:c r="L32" s="68"/>
      <x:c r="M32" s="29"/>
      <x:c r="N32" s="65" t="str">
        <x:f>IF(A32="","",IF(K32="مكتملة","مكتمل",IF(K32="ملغاة","مغلق",IF(OR(B32="",D32="",F32="",L32=""),"ناقص",IF(F32&lt;'الإعداد'!$D$12,"متأخر",IF(F32&lt;='الإعداد'!$D$12+'الإعداد'!$D$13,"قريب",IF(K32="متعطلة","معرض للخطر","منتظم")))))))</x:f>
      </x:c>
      <x:c r="O32" s="65" t="str">
        <x:f>IF(A32="","",IF(OR(COUNTIF($A$11:$A$120,A32)&gt;1,B32="",COUNTIF('الأهداف'!$A$11:$A$100,B32)=0,C32="",D32="",E32="",F32="",F32&lt;E32,G32&lt;0,H32&lt;0,I32&lt;0,J32&lt;0,K32="",L32&lt;0,L32&gt;1),"خطأ","سليم"))</x:f>
      </x:c>
      <x:c r="P32" s="76" t="n">
        <x:f>IF(A32="",99999,IF(OR(N32="مكتمل",N32="مغلق"),99999,IF(N32="متأخر",100,IF(N32="معرض للخطر",200,IF(N32="قريب",300,400)))+ROW()/10000))</x:f>
        <x:v>99999</x:v>
      </x:c>
      <x:c r="Q32" s="4"/>
      <x:c r="R32" s="4"/>
      <x:c r="S32" s="4"/>
      <x:c r="T32" s="4"/>
      <x:c r="U32" s="4"/>
      <x:c r="V32" s="4"/>
    </x:row>
    <x:row r="33">
      <x:c r="A33" s="29"/>
      <x:c r="B33" s="29"/>
      <x:c r="C33" s="29"/>
      <x:c r="D33" s="29"/>
      <x:c r="E33" s="31"/>
      <x:c r="F33" s="31"/>
      <x:c r="G33" s="79"/>
      <x:c r="H33" s="79"/>
      <x:c r="I33" s="82"/>
      <x:c r="J33" s="82"/>
      <x:c r="K33" s="29"/>
      <x:c r="L33" s="68"/>
      <x:c r="M33" s="29"/>
      <x:c r="N33" s="65" t="str">
        <x:f>IF(A33="","",IF(K33="مكتملة","مكتمل",IF(K33="ملغاة","مغلق",IF(OR(B33="",D33="",F33="",L33=""),"ناقص",IF(F33&lt;'الإعداد'!$D$12,"متأخر",IF(F33&lt;='الإعداد'!$D$12+'الإعداد'!$D$13,"قريب",IF(K33="متعطلة","معرض للخطر","منتظم")))))))</x:f>
      </x:c>
      <x:c r="O33" s="65" t="str">
        <x:f>IF(A33="","",IF(OR(COUNTIF($A$11:$A$120,A33)&gt;1,B33="",COUNTIF('الأهداف'!$A$11:$A$100,B33)=0,C33="",D33="",E33="",F33="",F33&lt;E33,G33&lt;0,H33&lt;0,I33&lt;0,J33&lt;0,K33="",L33&lt;0,L33&gt;1),"خطأ","سليم"))</x:f>
      </x:c>
      <x:c r="P33" s="76" t="n">
        <x:f>IF(A33="",99999,IF(OR(N33="مكتمل",N33="مغلق"),99999,IF(N33="متأخر",100,IF(N33="معرض للخطر",200,IF(N33="قريب",300,400)))+ROW()/10000))</x:f>
        <x:v>99999</x:v>
      </x:c>
      <x:c r="Q33" s="4"/>
      <x:c r="R33" s="4"/>
      <x:c r="S33" s="4"/>
      <x:c r="T33" s="4"/>
      <x:c r="U33" s="4"/>
      <x:c r="V33" s="4"/>
    </x:row>
    <x:row r="34">
      <x:c r="A34" s="29"/>
      <x:c r="B34" s="29"/>
      <x:c r="C34" s="29"/>
      <x:c r="D34" s="29"/>
      <x:c r="E34" s="31"/>
      <x:c r="F34" s="31"/>
      <x:c r="G34" s="79"/>
      <x:c r="H34" s="79"/>
      <x:c r="I34" s="82"/>
      <x:c r="J34" s="82"/>
      <x:c r="K34" s="29"/>
      <x:c r="L34" s="68"/>
      <x:c r="M34" s="29"/>
      <x:c r="N34" s="65" t="str">
        <x:f>IF(A34="","",IF(K34="مكتملة","مكتمل",IF(K34="ملغاة","مغلق",IF(OR(B34="",D34="",F34="",L34=""),"ناقص",IF(F34&lt;'الإعداد'!$D$12,"متأخر",IF(F34&lt;='الإعداد'!$D$12+'الإعداد'!$D$13,"قريب",IF(K34="متعطلة","معرض للخطر","منتظم")))))))</x:f>
      </x:c>
      <x:c r="O34" s="65" t="str">
        <x:f>IF(A34="","",IF(OR(COUNTIF($A$11:$A$120,A34)&gt;1,B34="",COUNTIF('الأهداف'!$A$11:$A$100,B34)=0,C34="",D34="",E34="",F34="",F34&lt;E34,G34&lt;0,H34&lt;0,I34&lt;0,J34&lt;0,K34="",L34&lt;0,L34&gt;1),"خطأ","سليم"))</x:f>
      </x:c>
      <x:c r="P34" s="76" t="n">
        <x:f>IF(A34="",99999,IF(OR(N34="مكتمل",N34="مغلق"),99999,IF(N34="متأخر",100,IF(N34="معرض للخطر",200,IF(N34="قريب",300,400)))+ROW()/10000))</x:f>
        <x:v>99999</x:v>
      </x:c>
      <x:c r="Q34" s="4"/>
      <x:c r="R34" s="4"/>
      <x:c r="S34" s="4"/>
      <x:c r="T34" s="4"/>
      <x:c r="U34" s="4"/>
      <x:c r="V34" s="4"/>
    </x:row>
    <x:row r="35">
      <x:c r="A35" s="29"/>
      <x:c r="B35" s="29"/>
      <x:c r="C35" s="29"/>
      <x:c r="D35" s="29"/>
      <x:c r="E35" s="31"/>
      <x:c r="F35" s="31"/>
      <x:c r="G35" s="79"/>
      <x:c r="H35" s="79"/>
      <x:c r="I35" s="82"/>
      <x:c r="J35" s="82"/>
      <x:c r="K35" s="29"/>
      <x:c r="L35" s="68"/>
      <x:c r="M35" s="29"/>
      <x:c r="N35" s="65" t="str">
        <x:f>IF(A35="","",IF(K35="مكتملة","مكتمل",IF(K35="ملغاة","مغلق",IF(OR(B35="",D35="",F35="",L35=""),"ناقص",IF(F35&lt;'الإعداد'!$D$12,"متأخر",IF(F35&lt;='الإعداد'!$D$12+'الإعداد'!$D$13,"قريب",IF(K35="متعطلة","معرض للخطر","منتظم")))))))</x:f>
      </x:c>
      <x:c r="O35" s="65" t="str">
        <x:f>IF(A35="","",IF(OR(COUNTIF($A$11:$A$120,A35)&gt;1,B35="",COUNTIF('الأهداف'!$A$11:$A$100,B35)=0,C35="",D35="",E35="",F35="",F35&lt;E35,G35&lt;0,H35&lt;0,I35&lt;0,J35&lt;0,K35="",L35&lt;0,L35&gt;1),"خطأ","سليم"))</x:f>
      </x:c>
      <x:c r="P35" s="76" t="n">
        <x:f>IF(A35="",99999,IF(OR(N35="مكتمل",N35="مغلق"),99999,IF(N35="متأخر",100,IF(N35="معرض للخطر",200,IF(N35="قريب",300,400)))+ROW()/10000))</x:f>
        <x:v>99999</x:v>
      </x:c>
      <x:c r="Q35" s="4"/>
      <x:c r="R35" s="4"/>
      <x:c r="S35" s="4"/>
      <x:c r="T35" s="4"/>
      <x:c r="U35" s="4"/>
      <x:c r="V35" s="4"/>
    </x:row>
    <x:row r="36">
      <x:c r="A36" s="29"/>
      <x:c r="B36" s="29"/>
      <x:c r="C36" s="29"/>
      <x:c r="D36" s="29"/>
      <x:c r="E36" s="31"/>
      <x:c r="F36" s="31"/>
      <x:c r="G36" s="79"/>
      <x:c r="H36" s="79"/>
      <x:c r="I36" s="82"/>
      <x:c r="J36" s="82"/>
      <x:c r="K36" s="29"/>
      <x:c r="L36" s="68"/>
      <x:c r="M36" s="29"/>
      <x:c r="N36" s="65" t="str">
        <x:f>IF(A36="","",IF(K36="مكتملة","مكتمل",IF(K36="ملغاة","مغلق",IF(OR(B36="",D36="",F36="",L36=""),"ناقص",IF(F36&lt;'الإعداد'!$D$12,"متأخر",IF(F36&lt;='الإعداد'!$D$12+'الإعداد'!$D$13,"قريب",IF(K36="متعطلة","معرض للخطر","منتظم")))))))</x:f>
      </x:c>
      <x:c r="O36" s="65" t="str">
        <x:f>IF(A36="","",IF(OR(COUNTIF($A$11:$A$120,A36)&gt;1,B36="",COUNTIF('الأهداف'!$A$11:$A$100,B36)=0,C36="",D36="",E36="",F36="",F36&lt;E36,G36&lt;0,H36&lt;0,I36&lt;0,J36&lt;0,K36="",L36&lt;0,L36&gt;1),"خطأ","سليم"))</x:f>
      </x:c>
      <x:c r="P36" s="76" t="n">
        <x:f>IF(A36="",99999,IF(OR(N36="مكتمل",N36="مغلق"),99999,IF(N36="متأخر",100,IF(N36="معرض للخطر",200,IF(N36="قريب",300,400)))+ROW()/10000))</x:f>
        <x:v>99999</x:v>
      </x:c>
      <x:c r="Q36" s="4"/>
      <x:c r="R36" s="4"/>
      <x:c r="S36" s="4"/>
      <x:c r="T36" s="4"/>
      <x:c r="U36" s="4"/>
      <x:c r="V36" s="4"/>
    </x:row>
    <x:row r="37">
      <x:c r="A37" s="29"/>
      <x:c r="B37" s="29"/>
      <x:c r="C37" s="29"/>
      <x:c r="D37" s="29"/>
      <x:c r="E37" s="31"/>
      <x:c r="F37" s="31"/>
      <x:c r="G37" s="79"/>
      <x:c r="H37" s="79"/>
      <x:c r="I37" s="82"/>
      <x:c r="J37" s="82"/>
      <x:c r="K37" s="29"/>
      <x:c r="L37" s="68"/>
      <x:c r="M37" s="29"/>
      <x:c r="N37" s="65" t="str">
        <x:f>IF(A37="","",IF(K37="مكتملة","مكتمل",IF(K37="ملغاة","مغلق",IF(OR(B37="",D37="",F37="",L37=""),"ناقص",IF(F37&lt;'الإعداد'!$D$12,"متأخر",IF(F37&lt;='الإعداد'!$D$12+'الإعداد'!$D$13,"قريب",IF(K37="متعطلة","معرض للخطر","منتظم")))))))</x:f>
      </x:c>
      <x:c r="O37" s="65" t="str">
        <x:f>IF(A37="","",IF(OR(COUNTIF($A$11:$A$120,A37)&gt;1,B37="",COUNTIF('الأهداف'!$A$11:$A$100,B37)=0,C37="",D37="",E37="",F37="",F37&lt;E37,G37&lt;0,H37&lt;0,I37&lt;0,J37&lt;0,K37="",L37&lt;0,L37&gt;1),"خطأ","سليم"))</x:f>
      </x:c>
      <x:c r="P37" s="76" t="n">
        <x:f>IF(A37="",99999,IF(OR(N37="مكتمل",N37="مغلق"),99999,IF(N37="متأخر",100,IF(N37="معرض للخطر",200,IF(N37="قريب",300,400)))+ROW()/10000))</x:f>
        <x:v>99999</x:v>
      </x:c>
      <x:c r="Q37" s="4"/>
      <x:c r="R37" s="4"/>
      <x:c r="S37" s="4"/>
      <x:c r="T37" s="4"/>
      <x:c r="U37" s="4"/>
      <x:c r="V37" s="4"/>
    </x:row>
    <x:row r="38">
      <x:c r="A38" s="29"/>
      <x:c r="B38" s="29"/>
      <x:c r="C38" s="29"/>
      <x:c r="D38" s="29"/>
      <x:c r="E38" s="31"/>
      <x:c r="F38" s="31"/>
      <x:c r="G38" s="79"/>
      <x:c r="H38" s="79"/>
      <x:c r="I38" s="82"/>
      <x:c r="J38" s="82"/>
      <x:c r="K38" s="29"/>
      <x:c r="L38" s="68"/>
      <x:c r="M38" s="29"/>
      <x:c r="N38" s="65" t="str">
        <x:f>IF(A38="","",IF(K38="مكتملة","مكتمل",IF(K38="ملغاة","مغلق",IF(OR(B38="",D38="",F38="",L38=""),"ناقص",IF(F38&lt;'الإعداد'!$D$12,"متأخر",IF(F38&lt;='الإعداد'!$D$12+'الإعداد'!$D$13,"قريب",IF(K38="متعطلة","معرض للخطر","منتظم")))))))</x:f>
      </x:c>
      <x:c r="O38" s="65" t="str">
        <x:f>IF(A38="","",IF(OR(COUNTIF($A$11:$A$120,A38)&gt;1,B38="",COUNTIF('الأهداف'!$A$11:$A$100,B38)=0,C38="",D38="",E38="",F38="",F38&lt;E38,G38&lt;0,H38&lt;0,I38&lt;0,J38&lt;0,K38="",L38&lt;0,L38&gt;1),"خطأ","سليم"))</x:f>
      </x:c>
      <x:c r="P38" s="76" t="n">
        <x:f>IF(A38="",99999,IF(OR(N38="مكتمل",N38="مغلق"),99999,IF(N38="متأخر",100,IF(N38="معرض للخطر",200,IF(N38="قريب",300,400)))+ROW()/10000))</x:f>
        <x:v>99999</x:v>
      </x:c>
      <x:c r="Q38" s="4"/>
      <x:c r="R38" s="4"/>
      <x:c r="S38" s="4"/>
      <x:c r="T38" s="4"/>
      <x:c r="U38" s="4"/>
      <x:c r="V38" s="4"/>
    </x:row>
    <x:row r="39">
      <x:c r="A39" s="29"/>
      <x:c r="B39" s="29"/>
      <x:c r="C39" s="29"/>
      <x:c r="D39" s="29"/>
      <x:c r="E39" s="31"/>
      <x:c r="F39" s="31"/>
      <x:c r="G39" s="79"/>
      <x:c r="H39" s="79"/>
      <x:c r="I39" s="82"/>
      <x:c r="J39" s="82"/>
      <x:c r="K39" s="29"/>
      <x:c r="L39" s="68"/>
      <x:c r="M39" s="29"/>
      <x:c r="N39" s="65" t="str">
        <x:f>IF(A39="","",IF(K39="مكتملة","مكتمل",IF(K39="ملغاة","مغلق",IF(OR(B39="",D39="",F39="",L39=""),"ناقص",IF(F39&lt;'الإعداد'!$D$12,"متأخر",IF(F39&lt;='الإعداد'!$D$12+'الإعداد'!$D$13,"قريب",IF(K39="متعطلة","معرض للخطر","منتظم")))))))</x:f>
      </x:c>
      <x:c r="O39" s="65" t="str">
        <x:f>IF(A39="","",IF(OR(COUNTIF($A$11:$A$120,A39)&gt;1,B39="",COUNTIF('الأهداف'!$A$11:$A$100,B39)=0,C39="",D39="",E39="",F39="",F39&lt;E39,G39&lt;0,H39&lt;0,I39&lt;0,J39&lt;0,K39="",L39&lt;0,L39&gt;1),"خطأ","سليم"))</x:f>
      </x:c>
      <x:c r="P39" s="76" t="n">
        <x:f>IF(A39="",99999,IF(OR(N39="مكتمل",N39="مغلق"),99999,IF(N39="متأخر",100,IF(N39="معرض للخطر",200,IF(N39="قريب",300,400)))+ROW()/10000))</x:f>
        <x:v>99999</x:v>
      </x:c>
      <x:c r="Q39" s="4"/>
      <x:c r="R39" s="4"/>
      <x:c r="S39" s="4"/>
      <x:c r="T39" s="4"/>
      <x:c r="U39" s="4"/>
      <x:c r="V39" s="4"/>
    </x:row>
    <x:row r="40">
      <x:c r="A40" s="29"/>
      <x:c r="B40" s="29"/>
      <x:c r="C40" s="29"/>
      <x:c r="D40" s="29"/>
      <x:c r="E40" s="31"/>
      <x:c r="F40" s="31"/>
      <x:c r="G40" s="79"/>
      <x:c r="H40" s="79"/>
      <x:c r="I40" s="82"/>
      <x:c r="J40" s="82"/>
      <x:c r="K40" s="29"/>
      <x:c r="L40" s="68"/>
      <x:c r="M40" s="29"/>
      <x:c r="N40" s="65" t="str">
        <x:f>IF(A40="","",IF(K40="مكتملة","مكتمل",IF(K40="ملغاة","مغلق",IF(OR(B40="",D40="",F40="",L40=""),"ناقص",IF(F40&lt;'الإعداد'!$D$12,"متأخر",IF(F40&lt;='الإعداد'!$D$12+'الإعداد'!$D$13,"قريب",IF(K40="متعطلة","معرض للخطر","منتظم")))))))</x:f>
      </x:c>
      <x:c r="O40" s="65" t="str">
        <x:f>IF(A40="","",IF(OR(COUNTIF($A$11:$A$120,A40)&gt;1,B40="",COUNTIF('الأهداف'!$A$11:$A$100,B40)=0,C40="",D40="",E40="",F40="",F40&lt;E40,G40&lt;0,H40&lt;0,I40&lt;0,J40&lt;0,K40="",L40&lt;0,L40&gt;1),"خطأ","سليم"))</x:f>
      </x:c>
      <x:c r="P40" s="76" t="n">
        <x:f>IF(A40="",99999,IF(OR(N40="مكتمل",N40="مغلق"),99999,IF(N40="متأخر",100,IF(N40="معرض للخطر",200,IF(N40="قريب",300,400)))+ROW()/10000))</x:f>
        <x:v>99999</x:v>
      </x:c>
      <x:c r="Q40" s="4"/>
      <x:c r="R40" s="4"/>
      <x:c r="S40" s="4"/>
      <x:c r="T40" s="4"/>
      <x:c r="U40" s="4"/>
      <x:c r="V40" s="4"/>
    </x:row>
    <x:row r="41">
      <x:c r="A41" s="29"/>
      <x:c r="B41" s="29"/>
      <x:c r="C41" s="29"/>
      <x:c r="D41" s="29"/>
      <x:c r="E41" s="31"/>
      <x:c r="F41" s="31"/>
      <x:c r="G41" s="79"/>
      <x:c r="H41" s="79"/>
      <x:c r="I41" s="82"/>
      <x:c r="J41" s="82"/>
      <x:c r="K41" s="29"/>
      <x:c r="L41" s="68"/>
      <x:c r="M41" s="29"/>
      <x:c r="N41" s="65" t="str">
        <x:f>IF(A41="","",IF(K41="مكتملة","مكتمل",IF(K41="ملغاة","مغلق",IF(OR(B41="",D41="",F41="",L41=""),"ناقص",IF(F41&lt;'الإعداد'!$D$12,"متأخر",IF(F41&lt;='الإعداد'!$D$12+'الإعداد'!$D$13,"قريب",IF(K41="متعطلة","معرض للخطر","منتظم")))))))</x:f>
      </x:c>
      <x:c r="O41" s="65" t="str">
        <x:f>IF(A41="","",IF(OR(COUNTIF($A$11:$A$120,A41)&gt;1,B41="",COUNTIF('الأهداف'!$A$11:$A$100,B41)=0,C41="",D41="",E41="",F41="",F41&lt;E41,G41&lt;0,H41&lt;0,I41&lt;0,J41&lt;0,K41="",L41&lt;0,L41&gt;1),"خطأ","سليم"))</x:f>
      </x:c>
      <x:c r="P41" s="76" t="n">
        <x:f>IF(A41="",99999,IF(OR(N41="مكتمل",N41="مغلق"),99999,IF(N41="متأخر",100,IF(N41="معرض للخطر",200,IF(N41="قريب",300,400)))+ROW()/10000))</x:f>
        <x:v>99999</x:v>
      </x:c>
      <x:c r="Q41" s="4"/>
      <x:c r="R41" s="4"/>
      <x:c r="S41" s="4"/>
      <x:c r="T41" s="4"/>
      <x:c r="U41" s="4"/>
      <x:c r="V41" s="4"/>
    </x:row>
    <x:row r="42">
      <x:c r="A42" s="29"/>
      <x:c r="B42" s="29"/>
      <x:c r="C42" s="29"/>
      <x:c r="D42" s="29"/>
      <x:c r="E42" s="31"/>
      <x:c r="F42" s="31"/>
      <x:c r="G42" s="79"/>
      <x:c r="H42" s="79"/>
      <x:c r="I42" s="82"/>
      <x:c r="J42" s="82"/>
      <x:c r="K42" s="29"/>
      <x:c r="L42" s="68"/>
      <x:c r="M42" s="29"/>
      <x:c r="N42" s="65" t="str">
        <x:f>IF(A42="","",IF(K42="مكتملة","مكتمل",IF(K42="ملغاة","مغلق",IF(OR(B42="",D42="",F42="",L42=""),"ناقص",IF(F42&lt;'الإعداد'!$D$12,"متأخر",IF(F42&lt;='الإعداد'!$D$12+'الإعداد'!$D$13,"قريب",IF(K42="متعطلة","معرض للخطر","منتظم")))))))</x:f>
      </x:c>
      <x:c r="O42" s="65" t="str">
        <x:f>IF(A42="","",IF(OR(COUNTIF($A$11:$A$120,A42)&gt;1,B42="",COUNTIF('الأهداف'!$A$11:$A$100,B42)=0,C42="",D42="",E42="",F42="",F42&lt;E42,G42&lt;0,H42&lt;0,I42&lt;0,J42&lt;0,K42="",L42&lt;0,L42&gt;1),"خطأ","سليم"))</x:f>
      </x:c>
      <x:c r="P42" s="76" t="n">
        <x:f>IF(A42="",99999,IF(OR(N42="مكتمل",N42="مغلق"),99999,IF(N42="متأخر",100,IF(N42="معرض للخطر",200,IF(N42="قريب",300,400)))+ROW()/10000))</x:f>
        <x:v>99999</x:v>
      </x:c>
      <x:c r="Q42" s="4"/>
      <x:c r="R42" s="4"/>
      <x:c r="S42" s="4"/>
      <x:c r="T42" s="4"/>
      <x:c r="U42" s="4"/>
      <x:c r="V42" s="4"/>
    </x:row>
    <x:row r="43">
      <x:c r="A43" s="29"/>
      <x:c r="B43" s="29"/>
      <x:c r="C43" s="29"/>
      <x:c r="D43" s="29"/>
      <x:c r="E43" s="31"/>
      <x:c r="F43" s="31"/>
      <x:c r="G43" s="79"/>
      <x:c r="H43" s="79"/>
      <x:c r="I43" s="82"/>
      <x:c r="J43" s="82"/>
      <x:c r="K43" s="29"/>
      <x:c r="L43" s="68"/>
      <x:c r="M43" s="29"/>
      <x:c r="N43" s="65" t="str">
        <x:f>IF(A43="","",IF(K43="مكتملة","مكتمل",IF(K43="ملغاة","مغلق",IF(OR(B43="",D43="",F43="",L43=""),"ناقص",IF(F43&lt;'الإعداد'!$D$12,"متأخر",IF(F43&lt;='الإعداد'!$D$12+'الإعداد'!$D$13,"قريب",IF(K43="متعطلة","معرض للخطر","منتظم")))))))</x:f>
      </x:c>
      <x:c r="O43" s="65" t="str">
        <x:f>IF(A43="","",IF(OR(COUNTIF($A$11:$A$120,A43)&gt;1,B43="",COUNTIF('الأهداف'!$A$11:$A$100,B43)=0,C43="",D43="",E43="",F43="",F43&lt;E43,G43&lt;0,H43&lt;0,I43&lt;0,J43&lt;0,K43="",L43&lt;0,L43&gt;1),"خطأ","سليم"))</x:f>
      </x:c>
      <x:c r="P43" s="76" t="n">
        <x:f>IF(A43="",99999,IF(OR(N43="مكتمل",N43="مغلق"),99999,IF(N43="متأخر",100,IF(N43="معرض للخطر",200,IF(N43="قريب",300,400)))+ROW()/10000))</x:f>
        <x:v>99999</x:v>
      </x:c>
      <x:c r="Q43" s="4"/>
      <x:c r="R43" s="4"/>
      <x:c r="S43" s="4"/>
      <x:c r="T43" s="4"/>
      <x:c r="U43" s="4"/>
      <x:c r="V43" s="4"/>
    </x:row>
    <x:row r="44">
      <x:c r="A44" s="29"/>
      <x:c r="B44" s="29"/>
      <x:c r="C44" s="29"/>
      <x:c r="D44" s="29"/>
      <x:c r="E44" s="31"/>
      <x:c r="F44" s="31"/>
      <x:c r="G44" s="79"/>
      <x:c r="H44" s="79"/>
      <x:c r="I44" s="82"/>
      <x:c r="J44" s="82"/>
      <x:c r="K44" s="29"/>
      <x:c r="L44" s="68"/>
      <x:c r="M44" s="29"/>
      <x:c r="N44" s="65" t="str">
        <x:f>IF(A44="","",IF(K44="مكتملة","مكتمل",IF(K44="ملغاة","مغلق",IF(OR(B44="",D44="",F44="",L44=""),"ناقص",IF(F44&lt;'الإعداد'!$D$12,"متأخر",IF(F44&lt;='الإعداد'!$D$12+'الإعداد'!$D$13,"قريب",IF(K44="متعطلة","معرض للخطر","منتظم")))))))</x:f>
      </x:c>
      <x:c r="O44" s="65" t="str">
        <x:f>IF(A44="","",IF(OR(COUNTIF($A$11:$A$120,A44)&gt;1,B44="",COUNTIF('الأهداف'!$A$11:$A$100,B44)=0,C44="",D44="",E44="",F44="",F44&lt;E44,G44&lt;0,H44&lt;0,I44&lt;0,J44&lt;0,K44="",L44&lt;0,L44&gt;1),"خطأ","سليم"))</x:f>
      </x:c>
      <x:c r="P44" s="76" t="n">
        <x:f>IF(A44="",99999,IF(OR(N44="مكتمل",N44="مغلق"),99999,IF(N44="متأخر",100,IF(N44="معرض للخطر",200,IF(N44="قريب",300,400)))+ROW()/10000))</x:f>
        <x:v>99999</x:v>
      </x:c>
      <x:c r="Q44" s="4"/>
      <x:c r="R44" s="4"/>
      <x:c r="S44" s="4"/>
      <x:c r="T44" s="4"/>
      <x:c r="U44" s="4"/>
      <x:c r="V44" s="4"/>
    </x:row>
    <x:row r="45">
      <x:c r="A45" s="29"/>
      <x:c r="B45" s="29"/>
      <x:c r="C45" s="29"/>
      <x:c r="D45" s="29"/>
      <x:c r="E45" s="31"/>
      <x:c r="F45" s="31"/>
      <x:c r="G45" s="79"/>
      <x:c r="H45" s="79"/>
      <x:c r="I45" s="82"/>
      <x:c r="J45" s="82"/>
      <x:c r="K45" s="29"/>
      <x:c r="L45" s="68"/>
      <x:c r="M45" s="29"/>
      <x:c r="N45" s="65" t="str">
        <x:f>IF(A45="","",IF(K45="مكتملة","مكتمل",IF(K45="ملغاة","مغلق",IF(OR(B45="",D45="",F45="",L45=""),"ناقص",IF(F45&lt;'الإعداد'!$D$12,"متأخر",IF(F45&lt;='الإعداد'!$D$12+'الإعداد'!$D$13,"قريب",IF(K45="متعطلة","معرض للخطر","منتظم")))))))</x:f>
      </x:c>
      <x:c r="O45" s="65" t="str">
        <x:f>IF(A45="","",IF(OR(COUNTIF($A$11:$A$120,A45)&gt;1,B45="",COUNTIF('الأهداف'!$A$11:$A$100,B45)=0,C45="",D45="",E45="",F45="",F45&lt;E45,G45&lt;0,H45&lt;0,I45&lt;0,J45&lt;0,K45="",L45&lt;0,L45&gt;1),"خطأ","سليم"))</x:f>
      </x:c>
      <x:c r="P45" s="76" t="n">
        <x:f>IF(A45="",99999,IF(OR(N45="مكتمل",N45="مغلق"),99999,IF(N45="متأخر",100,IF(N45="معرض للخطر",200,IF(N45="قريب",300,400)))+ROW()/10000))</x:f>
        <x:v>99999</x:v>
      </x:c>
      <x:c r="Q45" s="4"/>
      <x:c r="R45" s="4"/>
      <x:c r="S45" s="4"/>
      <x:c r="T45" s="4"/>
      <x:c r="U45" s="4"/>
      <x:c r="V45" s="4"/>
    </x:row>
    <x:row r="46">
      <x:c r="A46" s="29"/>
      <x:c r="B46" s="29"/>
      <x:c r="C46" s="29"/>
      <x:c r="D46" s="29"/>
      <x:c r="E46" s="31"/>
      <x:c r="F46" s="31"/>
      <x:c r="G46" s="79"/>
      <x:c r="H46" s="79"/>
      <x:c r="I46" s="82"/>
      <x:c r="J46" s="82"/>
      <x:c r="K46" s="29"/>
      <x:c r="L46" s="68"/>
      <x:c r="M46" s="29"/>
      <x:c r="N46" s="65" t="str">
        <x:f>IF(A46="","",IF(K46="مكتملة","مكتمل",IF(K46="ملغاة","مغلق",IF(OR(B46="",D46="",F46="",L46=""),"ناقص",IF(F46&lt;'الإعداد'!$D$12,"متأخر",IF(F46&lt;='الإعداد'!$D$12+'الإعداد'!$D$13,"قريب",IF(K46="متعطلة","معرض للخطر","منتظم")))))))</x:f>
      </x:c>
      <x:c r="O46" s="65" t="str">
        <x:f>IF(A46="","",IF(OR(COUNTIF($A$11:$A$120,A46)&gt;1,B46="",COUNTIF('الأهداف'!$A$11:$A$100,B46)=0,C46="",D46="",E46="",F46="",F46&lt;E46,G46&lt;0,H46&lt;0,I46&lt;0,J46&lt;0,K46="",L46&lt;0,L46&gt;1),"خطأ","سليم"))</x:f>
      </x:c>
      <x:c r="P46" s="76" t="n">
        <x:f>IF(A46="",99999,IF(OR(N46="مكتمل",N46="مغلق"),99999,IF(N46="متأخر",100,IF(N46="معرض للخطر",200,IF(N46="قريب",300,400)))+ROW()/10000))</x:f>
        <x:v>99999</x:v>
      </x:c>
      <x:c r="Q46" s="4"/>
      <x:c r="R46" s="4"/>
      <x:c r="S46" s="4"/>
      <x:c r="T46" s="4"/>
      <x:c r="U46" s="4"/>
      <x:c r="V46" s="4"/>
    </x:row>
    <x:row r="47">
      <x:c r="A47" s="29"/>
      <x:c r="B47" s="29"/>
      <x:c r="C47" s="29"/>
      <x:c r="D47" s="29"/>
      <x:c r="E47" s="31"/>
      <x:c r="F47" s="31"/>
      <x:c r="G47" s="79"/>
      <x:c r="H47" s="79"/>
      <x:c r="I47" s="82"/>
      <x:c r="J47" s="82"/>
      <x:c r="K47" s="29"/>
      <x:c r="L47" s="68"/>
      <x:c r="M47" s="29"/>
      <x:c r="N47" s="65" t="str">
        <x:f>IF(A47="","",IF(K47="مكتملة","مكتمل",IF(K47="ملغاة","مغلق",IF(OR(B47="",D47="",F47="",L47=""),"ناقص",IF(F47&lt;'الإعداد'!$D$12,"متأخر",IF(F47&lt;='الإعداد'!$D$12+'الإعداد'!$D$13,"قريب",IF(K47="متعطلة","معرض للخطر","منتظم")))))))</x:f>
      </x:c>
      <x:c r="O47" s="65" t="str">
        <x:f>IF(A47="","",IF(OR(COUNTIF($A$11:$A$120,A47)&gt;1,B47="",COUNTIF('الأهداف'!$A$11:$A$100,B47)=0,C47="",D47="",E47="",F47="",F47&lt;E47,G47&lt;0,H47&lt;0,I47&lt;0,J47&lt;0,K47="",L47&lt;0,L47&gt;1),"خطأ","سليم"))</x:f>
      </x:c>
      <x:c r="P47" s="76" t="n">
        <x:f>IF(A47="",99999,IF(OR(N47="مكتمل",N47="مغلق"),99999,IF(N47="متأخر",100,IF(N47="معرض للخطر",200,IF(N47="قريب",300,400)))+ROW()/10000))</x:f>
        <x:v>99999</x:v>
      </x:c>
      <x:c r="Q47" s="4"/>
      <x:c r="R47" s="4"/>
      <x:c r="S47" s="4"/>
      <x:c r="T47" s="4"/>
      <x:c r="U47" s="4"/>
      <x:c r="V47" s="4"/>
    </x:row>
    <x:row r="48">
      <x:c r="A48" s="29"/>
      <x:c r="B48" s="29"/>
      <x:c r="C48" s="29"/>
      <x:c r="D48" s="29"/>
      <x:c r="E48" s="31"/>
      <x:c r="F48" s="31"/>
      <x:c r="G48" s="79"/>
      <x:c r="H48" s="79"/>
      <x:c r="I48" s="82"/>
      <x:c r="J48" s="82"/>
      <x:c r="K48" s="29"/>
      <x:c r="L48" s="68"/>
      <x:c r="M48" s="29"/>
      <x:c r="N48" s="65" t="str">
        <x:f>IF(A48="","",IF(K48="مكتملة","مكتمل",IF(K48="ملغاة","مغلق",IF(OR(B48="",D48="",F48="",L48=""),"ناقص",IF(F48&lt;'الإعداد'!$D$12,"متأخر",IF(F48&lt;='الإعداد'!$D$12+'الإعداد'!$D$13,"قريب",IF(K48="متعطلة","معرض للخطر","منتظم")))))))</x:f>
      </x:c>
      <x:c r="O48" s="65" t="str">
        <x:f>IF(A48="","",IF(OR(COUNTIF($A$11:$A$120,A48)&gt;1,B48="",COUNTIF('الأهداف'!$A$11:$A$100,B48)=0,C48="",D48="",E48="",F48="",F48&lt;E48,G48&lt;0,H48&lt;0,I48&lt;0,J48&lt;0,K48="",L48&lt;0,L48&gt;1),"خطأ","سليم"))</x:f>
      </x:c>
      <x:c r="P48" s="76" t="n">
        <x:f>IF(A48="",99999,IF(OR(N48="مكتمل",N48="مغلق"),99999,IF(N48="متأخر",100,IF(N48="معرض للخطر",200,IF(N48="قريب",300,400)))+ROW()/10000))</x:f>
        <x:v>99999</x:v>
      </x:c>
      <x:c r="Q48" s="4"/>
      <x:c r="R48" s="4"/>
      <x:c r="S48" s="4"/>
      <x:c r="T48" s="4"/>
      <x:c r="U48" s="4"/>
      <x:c r="V48" s="4"/>
    </x:row>
    <x:row r="49">
      <x:c r="A49" s="29"/>
      <x:c r="B49" s="29"/>
      <x:c r="C49" s="29"/>
      <x:c r="D49" s="29"/>
      <x:c r="E49" s="31"/>
      <x:c r="F49" s="31"/>
      <x:c r="G49" s="79"/>
      <x:c r="H49" s="79"/>
      <x:c r="I49" s="82"/>
      <x:c r="J49" s="82"/>
      <x:c r="K49" s="29"/>
      <x:c r="L49" s="68"/>
      <x:c r="M49" s="29"/>
      <x:c r="N49" s="65" t="str">
        <x:f>IF(A49="","",IF(K49="مكتملة","مكتمل",IF(K49="ملغاة","مغلق",IF(OR(B49="",D49="",F49="",L49=""),"ناقص",IF(F49&lt;'الإعداد'!$D$12,"متأخر",IF(F49&lt;='الإعداد'!$D$12+'الإعداد'!$D$13,"قريب",IF(K49="متعطلة","معرض للخطر","منتظم")))))))</x:f>
      </x:c>
      <x:c r="O49" s="65" t="str">
        <x:f>IF(A49="","",IF(OR(COUNTIF($A$11:$A$120,A49)&gt;1,B49="",COUNTIF('الأهداف'!$A$11:$A$100,B49)=0,C49="",D49="",E49="",F49="",F49&lt;E49,G49&lt;0,H49&lt;0,I49&lt;0,J49&lt;0,K49="",L49&lt;0,L49&gt;1),"خطأ","سليم"))</x:f>
      </x:c>
      <x:c r="P49" s="76" t="n">
        <x:f>IF(A49="",99999,IF(OR(N49="مكتمل",N49="مغلق"),99999,IF(N49="متأخر",100,IF(N49="معرض للخطر",200,IF(N49="قريب",300,400)))+ROW()/10000))</x:f>
        <x:v>99999</x:v>
      </x:c>
      <x:c r="Q49" s="4"/>
      <x:c r="R49" s="4"/>
      <x:c r="S49" s="4"/>
      <x:c r="T49" s="4"/>
      <x:c r="U49" s="4"/>
      <x:c r="V49" s="4"/>
    </x:row>
    <x:row r="50">
      <x:c r="A50" s="29"/>
      <x:c r="B50" s="29"/>
      <x:c r="C50" s="29"/>
      <x:c r="D50" s="29"/>
      <x:c r="E50" s="31"/>
      <x:c r="F50" s="31"/>
      <x:c r="G50" s="79"/>
      <x:c r="H50" s="79"/>
      <x:c r="I50" s="82"/>
      <x:c r="J50" s="82"/>
      <x:c r="K50" s="29"/>
      <x:c r="L50" s="68"/>
      <x:c r="M50" s="29"/>
      <x:c r="N50" s="65" t="str">
        <x:f>IF(A50="","",IF(K50="مكتملة","مكتمل",IF(K50="ملغاة","مغلق",IF(OR(B50="",D50="",F50="",L50=""),"ناقص",IF(F50&lt;'الإعداد'!$D$12,"متأخر",IF(F50&lt;='الإعداد'!$D$12+'الإعداد'!$D$13,"قريب",IF(K50="متعطلة","معرض للخطر","منتظم")))))))</x:f>
      </x:c>
      <x:c r="O50" s="65" t="str">
        <x:f>IF(A50="","",IF(OR(COUNTIF($A$11:$A$120,A50)&gt;1,B50="",COUNTIF('الأهداف'!$A$11:$A$100,B50)=0,C50="",D50="",E50="",F50="",F50&lt;E50,G50&lt;0,H50&lt;0,I50&lt;0,J50&lt;0,K50="",L50&lt;0,L50&gt;1),"خطأ","سليم"))</x:f>
      </x:c>
      <x:c r="P50" s="76" t="n">
        <x:f>IF(A50="",99999,IF(OR(N50="مكتمل",N50="مغلق"),99999,IF(N50="متأخر",100,IF(N50="معرض للخطر",200,IF(N50="قريب",300,400)))+ROW()/10000))</x:f>
        <x:v>99999</x:v>
      </x:c>
      <x:c r="Q50" s="4"/>
      <x:c r="R50" s="4"/>
      <x:c r="S50" s="4"/>
      <x:c r="T50" s="4"/>
      <x:c r="U50" s="4"/>
      <x:c r="V50" s="4"/>
    </x:row>
    <x:row r="51">
      <x:c r="A51" s="29"/>
      <x:c r="B51" s="29"/>
      <x:c r="C51" s="29"/>
      <x:c r="D51" s="29"/>
      <x:c r="E51" s="31"/>
      <x:c r="F51" s="31"/>
      <x:c r="G51" s="79"/>
      <x:c r="H51" s="79"/>
      <x:c r="I51" s="82"/>
      <x:c r="J51" s="82"/>
      <x:c r="K51" s="29"/>
      <x:c r="L51" s="68"/>
      <x:c r="M51" s="29"/>
      <x:c r="N51" s="65" t="str">
        <x:f>IF(A51="","",IF(K51="مكتملة","مكتمل",IF(K51="ملغاة","مغلق",IF(OR(B51="",D51="",F51="",L51=""),"ناقص",IF(F51&lt;'الإعداد'!$D$12,"متأخر",IF(F51&lt;='الإعداد'!$D$12+'الإعداد'!$D$13,"قريب",IF(K51="متعطلة","معرض للخطر","منتظم")))))))</x:f>
      </x:c>
      <x:c r="O51" s="65" t="str">
        <x:f>IF(A51="","",IF(OR(COUNTIF($A$11:$A$120,A51)&gt;1,B51="",COUNTIF('الأهداف'!$A$11:$A$100,B51)=0,C51="",D51="",E51="",F51="",F51&lt;E51,G51&lt;0,H51&lt;0,I51&lt;0,J51&lt;0,K51="",L51&lt;0,L51&gt;1),"خطأ","سليم"))</x:f>
      </x:c>
      <x:c r="P51" s="76" t="n">
        <x:f>IF(A51="",99999,IF(OR(N51="مكتمل",N51="مغلق"),99999,IF(N51="متأخر",100,IF(N51="معرض للخطر",200,IF(N51="قريب",300,400)))+ROW()/10000))</x:f>
        <x:v>99999</x:v>
      </x:c>
      <x:c r="Q51" s="4"/>
      <x:c r="R51" s="4"/>
      <x:c r="S51" s="4"/>
      <x:c r="T51" s="4"/>
      <x:c r="U51" s="4"/>
      <x:c r="V51" s="4"/>
    </x:row>
    <x:row r="52">
      <x:c r="A52" s="29"/>
      <x:c r="B52" s="29"/>
      <x:c r="C52" s="29"/>
      <x:c r="D52" s="29"/>
      <x:c r="E52" s="31"/>
      <x:c r="F52" s="31"/>
      <x:c r="G52" s="79"/>
      <x:c r="H52" s="79"/>
      <x:c r="I52" s="82"/>
      <x:c r="J52" s="82"/>
      <x:c r="K52" s="29"/>
      <x:c r="L52" s="68"/>
      <x:c r="M52" s="29"/>
      <x:c r="N52" s="65" t="str">
        <x:f>IF(A52="","",IF(K52="مكتملة","مكتمل",IF(K52="ملغاة","مغلق",IF(OR(B52="",D52="",F52="",L52=""),"ناقص",IF(F52&lt;'الإعداد'!$D$12,"متأخر",IF(F52&lt;='الإعداد'!$D$12+'الإعداد'!$D$13,"قريب",IF(K52="متعطلة","معرض للخطر","منتظم")))))))</x:f>
      </x:c>
      <x:c r="O52" s="65" t="str">
        <x:f>IF(A52="","",IF(OR(COUNTIF($A$11:$A$120,A52)&gt;1,B52="",COUNTIF('الأهداف'!$A$11:$A$100,B52)=0,C52="",D52="",E52="",F52="",F52&lt;E52,G52&lt;0,H52&lt;0,I52&lt;0,J52&lt;0,K52="",L52&lt;0,L52&gt;1),"خطأ","سليم"))</x:f>
      </x:c>
      <x:c r="P52" s="76" t="n">
        <x:f>IF(A52="",99999,IF(OR(N52="مكتمل",N52="مغلق"),99999,IF(N52="متأخر",100,IF(N52="معرض للخطر",200,IF(N52="قريب",300,400)))+ROW()/10000))</x:f>
        <x:v>99999</x:v>
      </x:c>
      <x:c r="Q52" s="4"/>
      <x:c r="R52" s="4"/>
      <x:c r="S52" s="4"/>
      <x:c r="T52" s="4"/>
      <x:c r="U52" s="4"/>
      <x:c r="V52" s="4"/>
    </x:row>
    <x:row r="53">
      <x:c r="A53" s="29"/>
      <x:c r="B53" s="29"/>
      <x:c r="C53" s="29"/>
      <x:c r="D53" s="29"/>
      <x:c r="E53" s="31"/>
      <x:c r="F53" s="31"/>
      <x:c r="G53" s="79"/>
      <x:c r="H53" s="79"/>
      <x:c r="I53" s="82"/>
      <x:c r="J53" s="82"/>
      <x:c r="K53" s="29"/>
      <x:c r="L53" s="68"/>
      <x:c r="M53" s="29"/>
      <x:c r="N53" s="65" t="str">
        <x:f>IF(A53="","",IF(K53="مكتملة","مكتمل",IF(K53="ملغاة","مغلق",IF(OR(B53="",D53="",F53="",L53=""),"ناقص",IF(F53&lt;'الإعداد'!$D$12,"متأخر",IF(F53&lt;='الإعداد'!$D$12+'الإعداد'!$D$13,"قريب",IF(K53="متعطلة","معرض للخطر","منتظم")))))))</x:f>
      </x:c>
      <x:c r="O53" s="65" t="str">
        <x:f>IF(A53="","",IF(OR(COUNTIF($A$11:$A$120,A53)&gt;1,B53="",COUNTIF('الأهداف'!$A$11:$A$100,B53)=0,C53="",D53="",E53="",F53="",F53&lt;E53,G53&lt;0,H53&lt;0,I53&lt;0,J53&lt;0,K53="",L53&lt;0,L53&gt;1),"خطأ","سليم"))</x:f>
      </x:c>
      <x:c r="P53" s="76" t="n">
        <x:f>IF(A53="",99999,IF(OR(N53="مكتمل",N53="مغلق"),99999,IF(N53="متأخر",100,IF(N53="معرض للخطر",200,IF(N53="قريب",300,400)))+ROW()/10000))</x:f>
        <x:v>99999</x:v>
      </x:c>
      <x:c r="Q53" s="4"/>
      <x:c r="R53" s="4"/>
      <x:c r="S53" s="4"/>
      <x:c r="T53" s="4"/>
      <x:c r="U53" s="4"/>
      <x:c r="V53" s="4"/>
    </x:row>
    <x:row r="54">
      <x:c r="A54" s="29"/>
      <x:c r="B54" s="29"/>
      <x:c r="C54" s="29"/>
      <x:c r="D54" s="29"/>
      <x:c r="E54" s="31"/>
      <x:c r="F54" s="31"/>
      <x:c r="G54" s="79"/>
      <x:c r="H54" s="79"/>
      <x:c r="I54" s="82"/>
      <x:c r="J54" s="82"/>
      <x:c r="K54" s="29"/>
      <x:c r="L54" s="68"/>
      <x:c r="M54" s="29"/>
      <x:c r="N54" s="65" t="str">
        <x:f>IF(A54="","",IF(K54="مكتملة","مكتمل",IF(K54="ملغاة","مغلق",IF(OR(B54="",D54="",F54="",L54=""),"ناقص",IF(F54&lt;'الإعداد'!$D$12,"متأخر",IF(F54&lt;='الإعداد'!$D$12+'الإعداد'!$D$13,"قريب",IF(K54="متعطلة","معرض للخطر","منتظم")))))))</x:f>
      </x:c>
      <x:c r="O54" s="65" t="str">
        <x:f>IF(A54="","",IF(OR(COUNTIF($A$11:$A$120,A54)&gt;1,B54="",COUNTIF('الأهداف'!$A$11:$A$100,B54)=0,C54="",D54="",E54="",F54="",F54&lt;E54,G54&lt;0,H54&lt;0,I54&lt;0,J54&lt;0,K54="",L54&lt;0,L54&gt;1),"خطأ","سليم"))</x:f>
      </x:c>
      <x:c r="P54" s="76" t="n">
        <x:f>IF(A54="",99999,IF(OR(N54="مكتمل",N54="مغلق"),99999,IF(N54="متأخر",100,IF(N54="معرض للخطر",200,IF(N54="قريب",300,400)))+ROW()/10000))</x:f>
        <x:v>99999</x:v>
      </x:c>
      <x:c r="Q54" s="4"/>
      <x:c r="R54" s="4"/>
      <x:c r="S54" s="4"/>
      <x:c r="T54" s="4"/>
      <x:c r="U54" s="4"/>
      <x:c r="V54" s="4"/>
    </x:row>
    <x:row r="55">
      <x:c r="A55" s="29"/>
      <x:c r="B55" s="29"/>
      <x:c r="C55" s="29"/>
      <x:c r="D55" s="29"/>
      <x:c r="E55" s="31"/>
      <x:c r="F55" s="31"/>
      <x:c r="G55" s="79"/>
      <x:c r="H55" s="79"/>
      <x:c r="I55" s="82"/>
      <x:c r="J55" s="82"/>
      <x:c r="K55" s="29"/>
      <x:c r="L55" s="68"/>
      <x:c r="M55" s="29"/>
      <x:c r="N55" s="65" t="str">
        <x:f>IF(A55="","",IF(K55="مكتملة","مكتمل",IF(K55="ملغاة","مغلق",IF(OR(B55="",D55="",F55="",L55=""),"ناقص",IF(F55&lt;'الإعداد'!$D$12,"متأخر",IF(F55&lt;='الإعداد'!$D$12+'الإعداد'!$D$13,"قريب",IF(K55="متعطلة","معرض للخطر","منتظم")))))))</x:f>
      </x:c>
      <x:c r="O55" s="65" t="str">
        <x:f>IF(A55="","",IF(OR(COUNTIF($A$11:$A$120,A55)&gt;1,B55="",COUNTIF('الأهداف'!$A$11:$A$100,B55)=0,C55="",D55="",E55="",F55="",F55&lt;E55,G55&lt;0,H55&lt;0,I55&lt;0,J55&lt;0,K55="",L55&lt;0,L55&gt;1),"خطأ","سليم"))</x:f>
      </x:c>
      <x:c r="P55" s="76" t="n">
        <x:f>IF(A55="",99999,IF(OR(N55="مكتمل",N55="مغلق"),99999,IF(N55="متأخر",100,IF(N55="معرض للخطر",200,IF(N55="قريب",300,400)))+ROW()/10000))</x:f>
        <x:v>99999</x:v>
      </x:c>
      <x:c r="Q55" s="4"/>
      <x:c r="R55" s="4"/>
      <x:c r="S55" s="4"/>
      <x:c r="T55" s="4"/>
      <x:c r="U55" s="4"/>
      <x:c r="V55" s="4"/>
    </x:row>
    <x:row r="56">
      <x:c r="A56" s="29"/>
      <x:c r="B56" s="29"/>
      <x:c r="C56" s="29"/>
      <x:c r="D56" s="29"/>
      <x:c r="E56" s="31"/>
      <x:c r="F56" s="31"/>
      <x:c r="G56" s="79"/>
      <x:c r="H56" s="79"/>
      <x:c r="I56" s="82"/>
      <x:c r="J56" s="82"/>
      <x:c r="K56" s="29"/>
      <x:c r="L56" s="68"/>
      <x:c r="M56" s="29"/>
      <x:c r="N56" s="65" t="str">
        <x:f>IF(A56="","",IF(K56="مكتملة","مكتمل",IF(K56="ملغاة","مغلق",IF(OR(B56="",D56="",F56="",L56=""),"ناقص",IF(F56&lt;'الإعداد'!$D$12,"متأخر",IF(F56&lt;='الإعداد'!$D$12+'الإعداد'!$D$13,"قريب",IF(K56="متعطلة","معرض للخطر","منتظم")))))))</x:f>
      </x:c>
      <x:c r="O56" s="65" t="str">
        <x:f>IF(A56="","",IF(OR(COUNTIF($A$11:$A$120,A56)&gt;1,B56="",COUNTIF('الأهداف'!$A$11:$A$100,B56)=0,C56="",D56="",E56="",F56="",F56&lt;E56,G56&lt;0,H56&lt;0,I56&lt;0,J56&lt;0,K56="",L56&lt;0,L56&gt;1),"خطأ","سليم"))</x:f>
      </x:c>
      <x:c r="P56" s="76" t="n">
        <x:f>IF(A56="",99999,IF(OR(N56="مكتمل",N56="مغلق"),99999,IF(N56="متأخر",100,IF(N56="معرض للخطر",200,IF(N56="قريب",300,400)))+ROW()/10000))</x:f>
        <x:v>99999</x:v>
      </x:c>
      <x:c r="Q56" s="4"/>
      <x:c r="R56" s="4"/>
      <x:c r="S56" s="4"/>
      <x:c r="T56" s="4"/>
      <x:c r="U56" s="4"/>
      <x:c r="V56" s="4"/>
    </x:row>
    <x:row r="57">
      <x:c r="A57" s="29"/>
      <x:c r="B57" s="29"/>
      <x:c r="C57" s="29"/>
      <x:c r="D57" s="29"/>
      <x:c r="E57" s="31"/>
      <x:c r="F57" s="31"/>
      <x:c r="G57" s="79"/>
      <x:c r="H57" s="79"/>
      <x:c r="I57" s="82"/>
      <x:c r="J57" s="82"/>
      <x:c r="K57" s="29"/>
      <x:c r="L57" s="68"/>
      <x:c r="M57" s="29"/>
      <x:c r="N57" s="65" t="str">
        <x:f>IF(A57="","",IF(K57="مكتملة","مكتمل",IF(K57="ملغاة","مغلق",IF(OR(B57="",D57="",F57="",L57=""),"ناقص",IF(F57&lt;'الإعداد'!$D$12,"متأخر",IF(F57&lt;='الإعداد'!$D$12+'الإعداد'!$D$13,"قريب",IF(K57="متعطلة","معرض للخطر","منتظم")))))))</x:f>
      </x:c>
      <x:c r="O57" s="65" t="str">
        <x:f>IF(A57="","",IF(OR(COUNTIF($A$11:$A$120,A57)&gt;1,B57="",COUNTIF('الأهداف'!$A$11:$A$100,B57)=0,C57="",D57="",E57="",F57="",F57&lt;E57,G57&lt;0,H57&lt;0,I57&lt;0,J57&lt;0,K57="",L57&lt;0,L57&gt;1),"خطأ","سليم"))</x:f>
      </x:c>
      <x:c r="P57" s="76" t="n">
        <x:f>IF(A57="",99999,IF(OR(N57="مكتمل",N57="مغلق"),99999,IF(N57="متأخر",100,IF(N57="معرض للخطر",200,IF(N57="قريب",300,400)))+ROW()/10000))</x:f>
        <x:v>99999</x:v>
      </x:c>
      <x:c r="Q57" s="4"/>
      <x:c r="R57" s="4"/>
      <x:c r="S57" s="4"/>
      <x:c r="T57" s="4"/>
      <x:c r="U57" s="4"/>
      <x:c r="V57" s="4"/>
    </x:row>
    <x:row r="58">
      <x:c r="A58" s="29"/>
      <x:c r="B58" s="29"/>
      <x:c r="C58" s="29"/>
      <x:c r="D58" s="29"/>
      <x:c r="E58" s="31"/>
      <x:c r="F58" s="31"/>
      <x:c r="G58" s="79"/>
      <x:c r="H58" s="79"/>
      <x:c r="I58" s="82"/>
      <x:c r="J58" s="82"/>
      <x:c r="K58" s="29"/>
      <x:c r="L58" s="68"/>
      <x:c r="M58" s="29"/>
      <x:c r="N58" s="65" t="str">
        <x:f>IF(A58="","",IF(K58="مكتملة","مكتمل",IF(K58="ملغاة","مغلق",IF(OR(B58="",D58="",F58="",L58=""),"ناقص",IF(F58&lt;'الإعداد'!$D$12,"متأخر",IF(F58&lt;='الإعداد'!$D$12+'الإعداد'!$D$13,"قريب",IF(K58="متعطلة","معرض للخطر","منتظم")))))))</x:f>
      </x:c>
      <x:c r="O58" s="65" t="str">
        <x:f>IF(A58="","",IF(OR(COUNTIF($A$11:$A$120,A58)&gt;1,B58="",COUNTIF('الأهداف'!$A$11:$A$100,B58)=0,C58="",D58="",E58="",F58="",F58&lt;E58,G58&lt;0,H58&lt;0,I58&lt;0,J58&lt;0,K58="",L58&lt;0,L58&gt;1),"خطأ","سليم"))</x:f>
      </x:c>
      <x:c r="P58" s="76" t="n">
        <x:f>IF(A58="",99999,IF(OR(N58="مكتمل",N58="مغلق"),99999,IF(N58="متأخر",100,IF(N58="معرض للخطر",200,IF(N58="قريب",300,400)))+ROW()/10000))</x:f>
        <x:v>99999</x:v>
      </x:c>
      <x:c r="Q58" s="4"/>
      <x:c r="R58" s="4"/>
      <x:c r="S58" s="4"/>
      <x:c r="T58" s="4"/>
      <x:c r="U58" s="4"/>
      <x:c r="V58" s="4"/>
    </x:row>
    <x:row r="59">
      <x:c r="A59" s="29"/>
      <x:c r="B59" s="29"/>
      <x:c r="C59" s="29"/>
      <x:c r="D59" s="29"/>
      <x:c r="E59" s="31"/>
      <x:c r="F59" s="31"/>
      <x:c r="G59" s="79"/>
      <x:c r="H59" s="79"/>
      <x:c r="I59" s="82"/>
      <x:c r="J59" s="82"/>
      <x:c r="K59" s="29"/>
      <x:c r="L59" s="68"/>
      <x:c r="M59" s="29"/>
      <x:c r="N59" s="65" t="str">
        <x:f>IF(A59="","",IF(K59="مكتملة","مكتمل",IF(K59="ملغاة","مغلق",IF(OR(B59="",D59="",F59="",L59=""),"ناقص",IF(F59&lt;'الإعداد'!$D$12,"متأخر",IF(F59&lt;='الإعداد'!$D$12+'الإعداد'!$D$13,"قريب",IF(K59="متعطلة","معرض للخطر","منتظم")))))))</x:f>
      </x:c>
      <x:c r="O59" s="65" t="str">
        <x:f>IF(A59="","",IF(OR(COUNTIF($A$11:$A$120,A59)&gt;1,B59="",COUNTIF('الأهداف'!$A$11:$A$100,B59)=0,C59="",D59="",E59="",F59="",F59&lt;E59,G59&lt;0,H59&lt;0,I59&lt;0,J59&lt;0,K59="",L59&lt;0,L59&gt;1),"خطأ","سليم"))</x:f>
      </x:c>
      <x:c r="P59" s="76" t="n">
        <x:f>IF(A59="",99999,IF(OR(N59="مكتمل",N59="مغلق"),99999,IF(N59="متأخر",100,IF(N59="معرض للخطر",200,IF(N59="قريب",300,400)))+ROW()/10000))</x:f>
        <x:v>99999</x:v>
      </x:c>
      <x:c r="Q59" s="4"/>
      <x:c r="R59" s="4"/>
      <x:c r="S59" s="4"/>
      <x:c r="T59" s="4"/>
      <x:c r="U59" s="4"/>
      <x:c r="V59" s="4"/>
    </x:row>
    <x:row r="60">
      <x:c r="A60" s="29"/>
      <x:c r="B60" s="29"/>
      <x:c r="C60" s="29"/>
      <x:c r="D60" s="29"/>
      <x:c r="E60" s="31"/>
      <x:c r="F60" s="31"/>
      <x:c r="G60" s="79"/>
      <x:c r="H60" s="79"/>
      <x:c r="I60" s="82"/>
      <x:c r="J60" s="82"/>
      <x:c r="K60" s="29"/>
      <x:c r="L60" s="68"/>
      <x:c r="M60" s="29"/>
      <x:c r="N60" s="65" t="str">
        <x:f>IF(A60="","",IF(K60="مكتملة","مكتمل",IF(K60="ملغاة","مغلق",IF(OR(B60="",D60="",F60="",L60=""),"ناقص",IF(F60&lt;'الإعداد'!$D$12,"متأخر",IF(F60&lt;='الإعداد'!$D$12+'الإعداد'!$D$13,"قريب",IF(K60="متعطلة","معرض للخطر","منتظم")))))))</x:f>
      </x:c>
      <x:c r="O60" s="65" t="str">
        <x:f>IF(A60="","",IF(OR(COUNTIF($A$11:$A$120,A60)&gt;1,B60="",COUNTIF('الأهداف'!$A$11:$A$100,B60)=0,C60="",D60="",E60="",F60="",F60&lt;E60,G60&lt;0,H60&lt;0,I60&lt;0,J60&lt;0,K60="",L60&lt;0,L60&gt;1),"خطأ","سليم"))</x:f>
      </x:c>
      <x:c r="P60" s="76" t="n">
        <x:f>IF(A60="",99999,IF(OR(N60="مكتمل",N60="مغلق"),99999,IF(N60="متأخر",100,IF(N60="معرض للخطر",200,IF(N60="قريب",300,400)))+ROW()/10000))</x:f>
        <x:v>99999</x:v>
      </x:c>
      <x:c r="Q60" s="4"/>
      <x:c r="R60" s="4"/>
      <x:c r="S60" s="4"/>
      <x:c r="T60" s="4"/>
      <x:c r="U60" s="4"/>
      <x:c r="V60" s="4"/>
    </x:row>
    <x:row r="61">
      <x:c r="A61" s="29"/>
      <x:c r="B61" s="29"/>
      <x:c r="C61" s="29"/>
      <x:c r="D61" s="29"/>
      <x:c r="E61" s="31"/>
      <x:c r="F61" s="31"/>
      <x:c r="G61" s="79"/>
      <x:c r="H61" s="79"/>
      <x:c r="I61" s="82"/>
      <x:c r="J61" s="82"/>
      <x:c r="K61" s="29"/>
      <x:c r="L61" s="68"/>
      <x:c r="M61" s="29"/>
      <x:c r="N61" s="65" t="str">
        <x:f>IF(A61="","",IF(K61="مكتملة","مكتمل",IF(K61="ملغاة","مغلق",IF(OR(B61="",D61="",F61="",L61=""),"ناقص",IF(F61&lt;'الإعداد'!$D$12,"متأخر",IF(F61&lt;='الإعداد'!$D$12+'الإعداد'!$D$13,"قريب",IF(K61="متعطلة","معرض للخطر","منتظم")))))))</x:f>
      </x:c>
      <x:c r="O61" s="65" t="str">
        <x:f>IF(A61="","",IF(OR(COUNTIF($A$11:$A$120,A61)&gt;1,B61="",COUNTIF('الأهداف'!$A$11:$A$100,B61)=0,C61="",D61="",E61="",F61="",F61&lt;E61,G61&lt;0,H61&lt;0,I61&lt;0,J61&lt;0,K61="",L61&lt;0,L61&gt;1),"خطأ","سليم"))</x:f>
      </x:c>
      <x:c r="P61" s="76" t="n">
        <x:f>IF(A61="",99999,IF(OR(N61="مكتمل",N61="مغلق"),99999,IF(N61="متأخر",100,IF(N61="معرض للخطر",200,IF(N61="قريب",300,400)))+ROW()/10000))</x:f>
        <x:v>99999</x:v>
      </x:c>
      <x:c r="Q61" s="4"/>
      <x:c r="R61" s="4"/>
      <x:c r="S61" s="4"/>
      <x:c r="T61" s="4"/>
      <x:c r="U61" s="4"/>
      <x:c r="V61" s="4"/>
    </x:row>
    <x:row r="62">
      <x:c r="A62" s="29"/>
      <x:c r="B62" s="29"/>
      <x:c r="C62" s="29"/>
      <x:c r="D62" s="29"/>
      <x:c r="E62" s="31"/>
      <x:c r="F62" s="31"/>
      <x:c r="G62" s="79"/>
      <x:c r="H62" s="79"/>
      <x:c r="I62" s="82"/>
      <x:c r="J62" s="82"/>
      <x:c r="K62" s="29"/>
      <x:c r="L62" s="68"/>
      <x:c r="M62" s="29"/>
      <x:c r="N62" s="65" t="str">
        <x:f>IF(A62="","",IF(K62="مكتملة","مكتمل",IF(K62="ملغاة","مغلق",IF(OR(B62="",D62="",F62="",L62=""),"ناقص",IF(F62&lt;'الإعداد'!$D$12,"متأخر",IF(F62&lt;='الإعداد'!$D$12+'الإعداد'!$D$13,"قريب",IF(K62="متعطلة","معرض للخطر","منتظم")))))))</x:f>
      </x:c>
      <x:c r="O62" s="65" t="str">
        <x:f>IF(A62="","",IF(OR(COUNTIF($A$11:$A$120,A62)&gt;1,B62="",COUNTIF('الأهداف'!$A$11:$A$100,B62)=0,C62="",D62="",E62="",F62="",F62&lt;E62,G62&lt;0,H62&lt;0,I62&lt;0,J62&lt;0,K62="",L62&lt;0,L62&gt;1),"خطأ","سليم"))</x:f>
      </x:c>
      <x:c r="P62" s="76" t="n">
        <x:f>IF(A62="",99999,IF(OR(N62="مكتمل",N62="مغلق"),99999,IF(N62="متأخر",100,IF(N62="معرض للخطر",200,IF(N62="قريب",300,400)))+ROW()/10000))</x:f>
        <x:v>99999</x:v>
      </x:c>
      <x:c r="Q62" s="4"/>
      <x:c r="R62" s="4"/>
      <x:c r="S62" s="4"/>
      <x:c r="T62" s="4"/>
      <x:c r="U62" s="4"/>
      <x:c r="V62" s="4"/>
    </x:row>
    <x:row r="63">
      <x:c r="A63" s="29"/>
      <x:c r="B63" s="29"/>
      <x:c r="C63" s="29"/>
      <x:c r="D63" s="29"/>
      <x:c r="E63" s="31"/>
      <x:c r="F63" s="31"/>
      <x:c r="G63" s="79"/>
      <x:c r="H63" s="79"/>
      <x:c r="I63" s="82"/>
      <x:c r="J63" s="82"/>
      <x:c r="K63" s="29"/>
      <x:c r="L63" s="68"/>
      <x:c r="M63" s="29"/>
      <x:c r="N63" s="65" t="str">
        <x:f>IF(A63="","",IF(K63="مكتملة","مكتمل",IF(K63="ملغاة","مغلق",IF(OR(B63="",D63="",F63="",L63=""),"ناقص",IF(F63&lt;'الإعداد'!$D$12,"متأخر",IF(F63&lt;='الإعداد'!$D$12+'الإعداد'!$D$13,"قريب",IF(K63="متعطلة","معرض للخطر","منتظم")))))))</x:f>
      </x:c>
      <x:c r="O63" s="65" t="str">
        <x:f>IF(A63="","",IF(OR(COUNTIF($A$11:$A$120,A63)&gt;1,B63="",COUNTIF('الأهداف'!$A$11:$A$100,B63)=0,C63="",D63="",E63="",F63="",F63&lt;E63,G63&lt;0,H63&lt;0,I63&lt;0,J63&lt;0,K63="",L63&lt;0,L63&gt;1),"خطأ","سليم"))</x:f>
      </x:c>
      <x:c r="P63" s="76" t="n">
        <x:f>IF(A63="",99999,IF(OR(N63="مكتمل",N63="مغلق"),99999,IF(N63="متأخر",100,IF(N63="معرض للخطر",200,IF(N63="قريب",300,400)))+ROW()/10000))</x:f>
        <x:v>99999</x:v>
      </x:c>
      <x:c r="Q63" s="4"/>
      <x:c r="R63" s="4"/>
      <x:c r="S63" s="4"/>
      <x:c r="T63" s="4"/>
      <x:c r="U63" s="4"/>
      <x:c r="V63" s="4"/>
    </x:row>
    <x:row r="64">
      <x:c r="A64" s="29"/>
      <x:c r="B64" s="29"/>
      <x:c r="C64" s="29"/>
      <x:c r="D64" s="29"/>
      <x:c r="E64" s="31"/>
      <x:c r="F64" s="31"/>
      <x:c r="G64" s="79"/>
      <x:c r="H64" s="79"/>
      <x:c r="I64" s="82"/>
      <x:c r="J64" s="82"/>
      <x:c r="K64" s="29"/>
      <x:c r="L64" s="68"/>
      <x:c r="M64" s="29"/>
      <x:c r="N64" s="65" t="str">
        <x:f>IF(A64="","",IF(K64="مكتملة","مكتمل",IF(K64="ملغاة","مغلق",IF(OR(B64="",D64="",F64="",L64=""),"ناقص",IF(F64&lt;'الإعداد'!$D$12,"متأخر",IF(F64&lt;='الإعداد'!$D$12+'الإعداد'!$D$13,"قريب",IF(K64="متعطلة","معرض للخطر","منتظم")))))))</x:f>
      </x:c>
      <x:c r="O64" s="65" t="str">
        <x:f>IF(A64="","",IF(OR(COUNTIF($A$11:$A$120,A64)&gt;1,B64="",COUNTIF('الأهداف'!$A$11:$A$100,B64)=0,C64="",D64="",E64="",F64="",F64&lt;E64,G64&lt;0,H64&lt;0,I64&lt;0,J64&lt;0,K64="",L64&lt;0,L64&gt;1),"خطأ","سليم"))</x:f>
      </x:c>
      <x:c r="P64" s="76" t="n">
        <x:f>IF(A64="",99999,IF(OR(N64="مكتمل",N64="مغلق"),99999,IF(N64="متأخر",100,IF(N64="معرض للخطر",200,IF(N64="قريب",300,400)))+ROW()/10000))</x:f>
        <x:v>99999</x:v>
      </x:c>
      <x:c r="Q64" s="4"/>
      <x:c r="R64" s="4"/>
      <x:c r="S64" s="4"/>
      <x:c r="T64" s="4"/>
      <x:c r="U64" s="4"/>
      <x:c r="V64" s="4"/>
    </x:row>
    <x:row r="65">
      <x:c r="A65" s="29"/>
      <x:c r="B65" s="29"/>
      <x:c r="C65" s="29"/>
      <x:c r="D65" s="29"/>
      <x:c r="E65" s="31"/>
      <x:c r="F65" s="31"/>
      <x:c r="G65" s="79"/>
      <x:c r="H65" s="79"/>
      <x:c r="I65" s="82"/>
      <x:c r="J65" s="82"/>
      <x:c r="K65" s="29"/>
      <x:c r="L65" s="68"/>
      <x:c r="M65" s="29"/>
      <x:c r="N65" s="65" t="str">
        <x:f>IF(A65="","",IF(K65="مكتملة","مكتمل",IF(K65="ملغاة","مغلق",IF(OR(B65="",D65="",F65="",L65=""),"ناقص",IF(F65&lt;'الإعداد'!$D$12,"متأخر",IF(F65&lt;='الإعداد'!$D$12+'الإعداد'!$D$13,"قريب",IF(K65="متعطلة","معرض للخطر","منتظم")))))))</x:f>
      </x:c>
      <x:c r="O65" s="65" t="str">
        <x:f>IF(A65="","",IF(OR(COUNTIF($A$11:$A$120,A65)&gt;1,B65="",COUNTIF('الأهداف'!$A$11:$A$100,B65)=0,C65="",D65="",E65="",F65="",F65&lt;E65,G65&lt;0,H65&lt;0,I65&lt;0,J65&lt;0,K65="",L65&lt;0,L65&gt;1),"خطأ","سليم"))</x:f>
      </x:c>
      <x:c r="P65" s="76" t="n">
        <x:f>IF(A65="",99999,IF(OR(N65="مكتمل",N65="مغلق"),99999,IF(N65="متأخر",100,IF(N65="معرض للخطر",200,IF(N65="قريب",300,400)))+ROW()/10000))</x:f>
        <x:v>99999</x:v>
      </x:c>
      <x:c r="Q65" s="4"/>
      <x:c r="R65" s="4"/>
      <x:c r="S65" s="4"/>
      <x:c r="T65" s="4"/>
      <x:c r="U65" s="4"/>
      <x:c r="V65" s="4"/>
    </x:row>
    <x:row r="66">
      <x:c r="A66" s="29"/>
      <x:c r="B66" s="29"/>
      <x:c r="C66" s="29"/>
      <x:c r="D66" s="29"/>
      <x:c r="E66" s="31"/>
      <x:c r="F66" s="31"/>
      <x:c r="G66" s="79"/>
      <x:c r="H66" s="79"/>
      <x:c r="I66" s="82"/>
      <x:c r="J66" s="82"/>
      <x:c r="K66" s="29"/>
      <x:c r="L66" s="68"/>
      <x:c r="M66" s="29"/>
      <x:c r="N66" s="65" t="str">
        <x:f>IF(A66="","",IF(K66="مكتملة","مكتمل",IF(K66="ملغاة","مغلق",IF(OR(B66="",D66="",F66="",L66=""),"ناقص",IF(F66&lt;'الإعداد'!$D$12,"متأخر",IF(F66&lt;='الإعداد'!$D$12+'الإعداد'!$D$13,"قريب",IF(K66="متعطلة","معرض للخطر","منتظم")))))))</x:f>
      </x:c>
      <x:c r="O66" s="65" t="str">
        <x:f>IF(A66="","",IF(OR(COUNTIF($A$11:$A$120,A66)&gt;1,B66="",COUNTIF('الأهداف'!$A$11:$A$100,B66)=0,C66="",D66="",E66="",F66="",F66&lt;E66,G66&lt;0,H66&lt;0,I66&lt;0,J66&lt;0,K66="",L66&lt;0,L66&gt;1),"خطأ","سليم"))</x:f>
      </x:c>
      <x:c r="P66" s="76" t="n">
        <x:f>IF(A66="",99999,IF(OR(N66="مكتمل",N66="مغلق"),99999,IF(N66="متأخر",100,IF(N66="معرض للخطر",200,IF(N66="قريب",300,400)))+ROW()/10000))</x:f>
        <x:v>99999</x:v>
      </x:c>
      <x:c r="Q66" s="4"/>
      <x:c r="R66" s="4"/>
      <x:c r="S66" s="4"/>
      <x:c r="T66" s="4"/>
      <x:c r="U66" s="4"/>
      <x:c r="V66" s="4"/>
    </x:row>
    <x:row r="67">
      <x:c r="A67" s="29"/>
      <x:c r="B67" s="29"/>
      <x:c r="C67" s="29"/>
      <x:c r="D67" s="29"/>
      <x:c r="E67" s="31"/>
      <x:c r="F67" s="31"/>
      <x:c r="G67" s="79"/>
      <x:c r="H67" s="79"/>
      <x:c r="I67" s="82"/>
      <x:c r="J67" s="82"/>
      <x:c r="K67" s="29"/>
      <x:c r="L67" s="68"/>
      <x:c r="M67" s="29"/>
      <x:c r="N67" s="65" t="str">
        <x:f>IF(A67="","",IF(K67="مكتملة","مكتمل",IF(K67="ملغاة","مغلق",IF(OR(B67="",D67="",F67="",L67=""),"ناقص",IF(F67&lt;'الإعداد'!$D$12,"متأخر",IF(F67&lt;='الإعداد'!$D$12+'الإعداد'!$D$13,"قريب",IF(K67="متعطلة","معرض للخطر","منتظم")))))))</x:f>
      </x:c>
      <x:c r="O67" s="65" t="str">
        <x:f>IF(A67="","",IF(OR(COUNTIF($A$11:$A$120,A67)&gt;1,B67="",COUNTIF('الأهداف'!$A$11:$A$100,B67)=0,C67="",D67="",E67="",F67="",F67&lt;E67,G67&lt;0,H67&lt;0,I67&lt;0,J67&lt;0,K67="",L67&lt;0,L67&gt;1),"خطأ","سليم"))</x:f>
      </x:c>
      <x:c r="P67" s="76" t="n">
        <x:f>IF(A67="",99999,IF(OR(N67="مكتمل",N67="مغلق"),99999,IF(N67="متأخر",100,IF(N67="معرض للخطر",200,IF(N67="قريب",300,400)))+ROW()/10000))</x:f>
        <x:v>99999</x:v>
      </x:c>
      <x:c r="Q67" s="4"/>
      <x:c r="R67" s="4"/>
      <x:c r="S67" s="4"/>
      <x:c r="T67" s="4"/>
      <x:c r="U67" s="4"/>
      <x:c r="V67" s="4"/>
    </x:row>
    <x:row r="68">
      <x:c r="A68" s="29"/>
      <x:c r="B68" s="29"/>
      <x:c r="C68" s="29"/>
      <x:c r="D68" s="29"/>
      <x:c r="E68" s="31"/>
      <x:c r="F68" s="31"/>
      <x:c r="G68" s="79"/>
      <x:c r="H68" s="79"/>
      <x:c r="I68" s="82"/>
      <x:c r="J68" s="82"/>
      <x:c r="K68" s="29"/>
      <x:c r="L68" s="68"/>
      <x:c r="M68" s="29"/>
      <x:c r="N68" s="65" t="str">
        <x:f>IF(A68="","",IF(K68="مكتملة","مكتمل",IF(K68="ملغاة","مغلق",IF(OR(B68="",D68="",F68="",L68=""),"ناقص",IF(F68&lt;'الإعداد'!$D$12,"متأخر",IF(F68&lt;='الإعداد'!$D$12+'الإعداد'!$D$13,"قريب",IF(K68="متعطلة","معرض للخطر","منتظم")))))))</x:f>
      </x:c>
      <x:c r="O68" s="65" t="str">
        <x:f>IF(A68="","",IF(OR(COUNTIF($A$11:$A$120,A68)&gt;1,B68="",COUNTIF('الأهداف'!$A$11:$A$100,B68)=0,C68="",D68="",E68="",F68="",F68&lt;E68,G68&lt;0,H68&lt;0,I68&lt;0,J68&lt;0,K68="",L68&lt;0,L68&gt;1),"خطأ","سليم"))</x:f>
      </x:c>
      <x:c r="P68" s="76" t="n">
        <x:f>IF(A68="",99999,IF(OR(N68="مكتمل",N68="مغلق"),99999,IF(N68="متأخر",100,IF(N68="معرض للخطر",200,IF(N68="قريب",300,400)))+ROW()/10000))</x:f>
        <x:v>99999</x:v>
      </x:c>
      <x:c r="Q68" s="4"/>
      <x:c r="R68" s="4"/>
      <x:c r="S68" s="4"/>
      <x:c r="T68" s="4"/>
      <x:c r="U68" s="4"/>
      <x:c r="V68" s="4"/>
    </x:row>
    <x:row r="69">
      <x:c r="A69" s="29"/>
      <x:c r="B69" s="29"/>
      <x:c r="C69" s="29"/>
      <x:c r="D69" s="29"/>
      <x:c r="E69" s="31"/>
      <x:c r="F69" s="31"/>
      <x:c r="G69" s="79"/>
      <x:c r="H69" s="79"/>
      <x:c r="I69" s="82"/>
      <x:c r="J69" s="82"/>
      <x:c r="K69" s="29"/>
      <x:c r="L69" s="68"/>
      <x:c r="M69" s="29"/>
      <x:c r="N69" s="65" t="str">
        <x:f>IF(A69="","",IF(K69="مكتملة","مكتمل",IF(K69="ملغاة","مغلق",IF(OR(B69="",D69="",F69="",L69=""),"ناقص",IF(F69&lt;'الإعداد'!$D$12,"متأخر",IF(F69&lt;='الإعداد'!$D$12+'الإعداد'!$D$13,"قريب",IF(K69="متعطلة","معرض للخطر","منتظم")))))))</x:f>
      </x:c>
      <x:c r="O69" s="65" t="str">
        <x:f>IF(A69="","",IF(OR(COUNTIF($A$11:$A$120,A69)&gt;1,B69="",COUNTIF('الأهداف'!$A$11:$A$100,B69)=0,C69="",D69="",E69="",F69="",F69&lt;E69,G69&lt;0,H69&lt;0,I69&lt;0,J69&lt;0,K69="",L69&lt;0,L69&gt;1),"خطأ","سليم"))</x:f>
      </x:c>
      <x:c r="P69" s="76" t="n">
        <x:f>IF(A69="",99999,IF(OR(N69="مكتمل",N69="مغلق"),99999,IF(N69="متأخر",100,IF(N69="معرض للخطر",200,IF(N69="قريب",300,400)))+ROW()/10000))</x:f>
        <x:v>99999</x:v>
      </x:c>
      <x:c r="Q69" s="4"/>
      <x:c r="R69" s="4"/>
      <x:c r="S69" s="4"/>
      <x:c r="T69" s="4"/>
      <x:c r="U69" s="4"/>
      <x:c r="V69" s="4"/>
    </x:row>
    <x:row r="70">
      <x:c r="A70" s="29"/>
      <x:c r="B70" s="29"/>
      <x:c r="C70" s="29"/>
      <x:c r="D70" s="29"/>
      <x:c r="E70" s="31"/>
      <x:c r="F70" s="31"/>
      <x:c r="G70" s="79"/>
      <x:c r="H70" s="79"/>
      <x:c r="I70" s="82"/>
      <x:c r="J70" s="82"/>
      <x:c r="K70" s="29"/>
      <x:c r="L70" s="68"/>
      <x:c r="M70" s="29"/>
      <x:c r="N70" s="65" t="str">
        <x:f>IF(A70="","",IF(K70="مكتملة","مكتمل",IF(K70="ملغاة","مغلق",IF(OR(B70="",D70="",F70="",L70=""),"ناقص",IF(F70&lt;'الإعداد'!$D$12,"متأخر",IF(F70&lt;='الإعداد'!$D$12+'الإعداد'!$D$13,"قريب",IF(K70="متعطلة","معرض للخطر","منتظم")))))))</x:f>
      </x:c>
      <x:c r="O70" s="65" t="str">
        <x:f>IF(A70="","",IF(OR(COUNTIF($A$11:$A$120,A70)&gt;1,B70="",COUNTIF('الأهداف'!$A$11:$A$100,B70)=0,C70="",D70="",E70="",F70="",F70&lt;E70,G70&lt;0,H70&lt;0,I70&lt;0,J70&lt;0,K70="",L70&lt;0,L70&gt;1),"خطأ","سليم"))</x:f>
      </x:c>
      <x:c r="P70" s="76" t="n">
        <x:f>IF(A70="",99999,IF(OR(N70="مكتمل",N70="مغلق"),99999,IF(N70="متأخر",100,IF(N70="معرض للخطر",200,IF(N70="قريب",300,400)))+ROW()/10000))</x:f>
        <x:v>99999</x:v>
      </x:c>
      <x:c r="Q70" s="4"/>
      <x:c r="R70" s="4"/>
      <x:c r="S70" s="4"/>
      <x:c r="T70" s="4"/>
      <x:c r="U70" s="4"/>
      <x:c r="V70" s="4"/>
    </x:row>
    <x:row r="71">
      <x:c r="A71" s="29"/>
      <x:c r="B71" s="29"/>
      <x:c r="C71" s="29"/>
      <x:c r="D71" s="29"/>
      <x:c r="E71" s="31"/>
      <x:c r="F71" s="31"/>
      <x:c r="G71" s="79"/>
      <x:c r="H71" s="79"/>
      <x:c r="I71" s="82"/>
      <x:c r="J71" s="82"/>
      <x:c r="K71" s="29"/>
      <x:c r="L71" s="68"/>
      <x:c r="M71" s="29"/>
      <x:c r="N71" s="65" t="str">
        <x:f>IF(A71="","",IF(K71="مكتملة","مكتمل",IF(K71="ملغاة","مغلق",IF(OR(B71="",D71="",F71="",L71=""),"ناقص",IF(F71&lt;'الإعداد'!$D$12,"متأخر",IF(F71&lt;='الإعداد'!$D$12+'الإعداد'!$D$13,"قريب",IF(K71="متعطلة","معرض للخطر","منتظم")))))))</x:f>
      </x:c>
      <x:c r="O71" s="65" t="str">
        <x:f>IF(A71="","",IF(OR(COUNTIF($A$11:$A$120,A71)&gt;1,B71="",COUNTIF('الأهداف'!$A$11:$A$100,B71)=0,C71="",D71="",E71="",F71="",F71&lt;E71,G71&lt;0,H71&lt;0,I71&lt;0,J71&lt;0,K71="",L71&lt;0,L71&gt;1),"خطأ","سليم"))</x:f>
      </x:c>
      <x:c r="P71" s="76" t="n">
        <x:f>IF(A71="",99999,IF(OR(N71="مكتمل",N71="مغلق"),99999,IF(N71="متأخر",100,IF(N71="معرض للخطر",200,IF(N71="قريب",300,400)))+ROW()/10000))</x:f>
        <x:v>99999</x:v>
      </x:c>
      <x:c r="Q71" s="4"/>
      <x:c r="R71" s="4"/>
      <x:c r="S71" s="4"/>
      <x:c r="T71" s="4"/>
      <x:c r="U71" s="4"/>
      <x:c r="V71" s="4"/>
    </x:row>
    <x:row r="72">
      <x:c r="A72" s="29"/>
      <x:c r="B72" s="29"/>
      <x:c r="C72" s="29"/>
      <x:c r="D72" s="29"/>
      <x:c r="E72" s="31"/>
      <x:c r="F72" s="31"/>
      <x:c r="G72" s="79"/>
      <x:c r="H72" s="79"/>
      <x:c r="I72" s="82"/>
      <x:c r="J72" s="82"/>
      <x:c r="K72" s="29"/>
      <x:c r="L72" s="68"/>
      <x:c r="M72" s="29"/>
      <x:c r="N72" s="65" t="str">
        <x:f>IF(A72="","",IF(K72="مكتملة","مكتمل",IF(K72="ملغاة","مغلق",IF(OR(B72="",D72="",F72="",L72=""),"ناقص",IF(F72&lt;'الإعداد'!$D$12,"متأخر",IF(F72&lt;='الإعداد'!$D$12+'الإعداد'!$D$13,"قريب",IF(K72="متعطلة","معرض للخطر","منتظم")))))))</x:f>
      </x:c>
      <x:c r="O72" s="65" t="str">
        <x:f>IF(A72="","",IF(OR(COUNTIF($A$11:$A$120,A72)&gt;1,B72="",COUNTIF('الأهداف'!$A$11:$A$100,B72)=0,C72="",D72="",E72="",F72="",F72&lt;E72,G72&lt;0,H72&lt;0,I72&lt;0,J72&lt;0,K72="",L72&lt;0,L72&gt;1),"خطأ","سليم"))</x:f>
      </x:c>
      <x:c r="P72" s="76" t="n">
        <x:f>IF(A72="",99999,IF(OR(N72="مكتمل",N72="مغلق"),99999,IF(N72="متأخر",100,IF(N72="معرض للخطر",200,IF(N72="قريب",300,400)))+ROW()/10000))</x:f>
        <x:v>99999</x:v>
      </x:c>
      <x:c r="Q72" s="4"/>
      <x:c r="R72" s="4"/>
      <x:c r="S72" s="4"/>
      <x:c r="T72" s="4"/>
      <x:c r="U72" s="4"/>
      <x:c r="V72" s="4"/>
    </x:row>
    <x:row r="73">
      <x:c r="A73" s="29"/>
      <x:c r="B73" s="29"/>
      <x:c r="C73" s="29"/>
      <x:c r="D73" s="29"/>
      <x:c r="E73" s="31"/>
      <x:c r="F73" s="31"/>
      <x:c r="G73" s="79"/>
      <x:c r="H73" s="79"/>
      <x:c r="I73" s="82"/>
      <x:c r="J73" s="82"/>
      <x:c r="K73" s="29"/>
      <x:c r="L73" s="68"/>
      <x:c r="M73" s="29"/>
      <x:c r="N73" s="65" t="str">
        <x:f>IF(A73="","",IF(K73="مكتملة","مكتمل",IF(K73="ملغاة","مغلق",IF(OR(B73="",D73="",F73="",L73=""),"ناقص",IF(F73&lt;'الإعداد'!$D$12,"متأخر",IF(F73&lt;='الإعداد'!$D$12+'الإعداد'!$D$13,"قريب",IF(K73="متعطلة","معرض للخطر","منتظم")))))))</x:f>
      </x:c>
      <x:c r="O73" s="65" t="str">
        <x:f>IF(A73="","",IF(OR(COUNTIF($A$11:$A$120,A73)&gt;1,B73="",COUNTIF('الأهداف'!$A$11:$A$100,B73)=0,C73="",D73="",E73="",F73="",F73&lt;E73,G73&lt;0,H73&lt;0,I73&lt;0,J73&lt;0,K73="",L73&lt;0,L73&gt;1),"خطأ","سليم"))</x:f>
      </x:c>
      <x:c r="P73" s="76" t="n">
        <x:f>IF(A73="",99999,IF(OR(N73="مكتمل",N73="مغلق"),99999,IF(N73="متأخر",100,IF(N73="معرض للخطر",200,IF(N73="قريب",300,400)))+ROW()/10000))</x:f>
        <x:v>99999</x:v>
      </x:c>
      <x:c r="Q73" s="4"/>
      <x:c r="R73" s="4"/>
      <x:c r="S73" s="4"/>
      <x:c r="T73" s="4"/>
      <x:c r="U73" s="4"/>
      <x:c r="V73" s="4"/>
    </x:row>
    <x:row r="74">
      <x:c r="A74" s="29"/>
      <x:c r="B74" s="29"/>
      <x:c r="C74" s="29"/>
      <x:c r="D74" s="29"/>
      <x:c r="E74" s="31"/>
      <x:c r="F74" s="31"/>
      <x:c r="G74" s="79"/>
      <x:c r="H74" s="79"/>
      <x:c r="I74" s="82"/>
      <x:c r="J74" s="82"/>
      <x:c r="K74" s="29"/>
      <x:c r="L74" s="68"/>
      <x:c r="M74" s="29"/>
      <x:c r="N74" s="65" t="str">
        <x:f>IF(A74="","",IF(K74="مكتملة","مكتمل",IF(K74="ملغاة","مغلق",IF(OR(B74="",D74="",F74="",L74=""),"ناقص",IF(F74&lt;'الإعداد'!$D$12,"متأخر",IF(F74&lt;='الإعداد'!$D$12+'الإعداد'!$D$13,"قريب",IF(K74="متعطلة","معرض للخطر","منتظم")))))))</x:f>
      </x:c>
      <x:c r="O74" s="65" t="str">
        <x:f>IF(A74="","",IF(OR(COUNTIF($A$11:$A$120,A74)&gt;1,B74="",COUNTIF('الأهداف'!$A$11:$A$100,B74)=0,C74="",D74="",E74="",F74="",F74&lt;E74,G74&lt;0,H74&lt;0,I74&lt;0,J74&lt;0,K74="",L74&lt;0,L74&gt;1),"خطأ","سليم"))</x:f>
      </x:c>
      <x:c r="P74" s="76" t="n">
        <x:f>IF(A74="",99999,IF(OR(N74="مكتمل",N74="مغلق"),99999,IF(N74="متأخر",100,IF(N74="معرض للخطر",200,IF(N74="قريب",300,400)))+ROW()/10000))</x:f>
        <x:v>99999</x:v>
      </x:c>
      <x:c r="Q74" s="4"/>
      <x:c r="R74" s="4"/>
      <x:c r="S74" s="4"/>
      <x:c r="T74" s="4"/>
      <x:c r="U74" s="4"/>
      <x:c r="V74" s="4"/>
    </x:row>
    <x:row r="75">
      <x:c r="A75" s="29"/>
      <x:c r="B75" s="29"/>
      <x:c r="C75" s="29"/>
      <x:c r="D75" s="29"/>
      <x:c r="E75" s="31"/>
      <x:c r="F75" s="31"/>
      <x:c r="G75" s="79"/>
      <x:c r="H75" s="79"/>
      <x:c r="I75" s="82"/>
      <x:c r="J75" s="82"/>
      <x:c r="K75" s="29"/>
      <x:c r="L75" s="68"/>
      <x:c r="M75" s="29"/>
      <x:c r="N75" s="65" t="str">
        <x:f>IF(A75="","",IF(K75="مكتملة","مكتمل",IF(K75="ملغاة","مغلق",IF(OR(B75="",D75="",F75="",L75=""),"ناقص",IF(F75&lt;'الإعداد'!$D$12,"متأخر",IF(F75&lt;='الإعداد'!$D$12+'الإعداد'!$D$13,"قريب",IF(K75="متعطلة","معرض للخطر","منتظم")))))))</x:f>
      </x:c>
      <x:c r="O75" s="65" t="str">
        <x:f>IF(A75="","",IF(OR(COUNTIF($A$11:$A$120,A75)&gt;1,B75="",COUNTIF('الأهداف'!$A$11:$A$100,B75)=0,C75="",D75="",E75="",F75="",F75&lt;E75,G75&lt;0,H75&lt;0,I75&lt;0,J75&lt;0,K75="",L75&lt;0,L75&gt;1),"خطأ","سليم"))</x:f>
      </x:c>
      <x:c r="P75" s="76" t="n">
        <x:f>IF(A75="",99999,IF(OR(N75="مكتمل",N75="مغلق"),99999,IF(N75="متأخر",100,IF(N75="معرض للخطر",200,IF(N75="قريب",300,400)))+ROW()/10000))</x:f>
        <x:v>99999</x:v>
      </x:c>
      <x:c r="Q75" s="4"/>
      <x:c r="R75" s="4"/>
      <x:c r="S75" s="4"/>
      <x:c r="T75" s="4"/>
      <x:c r="U75" s="4"/>
      <x:c r="V75" s="4"/>
    </x:row>
    <x:row r="76">
      <x:c r="A76" s="29"/>
      <x:c r="B76" s="29"/>
      <x:c r="C76" s="29"/>
      <x:c r="D76" s="29"/>
      <x:c r="E76" s="31"/>
      <x:c r="F76" s="31"/>
      <x:c r="G76" s="79"/>
      <x:c r="H76" s="79"/>
      <x:c r="I76" s="82"/>
      <x:c r="J76" s="82"/>
      <x:c r="K76" s="29"/>
      <x:c r="L76" s="68"/>
      <x:c r="M76" s="29"/>
      <x:c r="N76" s="65" t="str">
        <x:f>IF(A76="","",IF(K76="مكتملة","مكتمل",IF(K76="ملغاة","مغلق",IF(OR(B76="",D76="",F76="",L76=""),"ناقص",IF(F76&lt;'الإعداد'!$D$12,"متأخر",IF(F76&lt;='الإعداد'!$D$12+'الإعداد'!$D$13,"قريب",IF(K76="متعطلة","معرض للخطر","منتظم")))))))</x:f>
      </x:c>
      <x:c r="O76" s="65" t="str">
        <x:f>IF(A76="","",IF(OR(COUNTIF($A$11:$A$120,A76)&gt;1,B76="",COUNTIF('الأهداف'!$A$11:$A$100,B76)=0,C76="",D76="",E76="",F76="",F76&lt;E76,G76&lt;0,H76&lt;0,I76&lt;0,J76&lt;0,K76="",L76&lt;0,L76&gt;1),"خطأ","سليم"))</x:f>
      </x:c>
      <x:c r="P76" s="76" t="n">
        <x:f>IF(A76="",99999,IF(OR(N76="مكتمل",N76="مغلق"),99999,IF(N76="متأخر",100,IF(N76="معرض للخطر",200,IF(N76="قريب",300,400)))+ROW()/10000))</x:f>
        <x:v>99999</x:v>
      </x:c>
      <x:c r="Q76" s="4"/>
      <x:c r="R76" s="4"/>
      <x:c r="S76" s="4"/>
      <x:c r="T76" s="4"/>
      <x:c r="U76" s="4"/>
      <x:c r="V76" s="4"/>
    </x:row>
    <x:row r="77">
      <x:c r="A77" s="29"/>
      <x:c r="B77" s="29"/>
      <x:c r="C77" s="29"/>
      <x:c r="D77" s="29"/>
      <x:c r="E77" s="31"/>
      <x:c r="F77" s="31"/>
      <x:c r="G77" s="79"/>
      <x:c r="H77" s="79"/>
      <x:c r="I77" s="82"/>
      <x:c r="J77" s="82"/>
      <x:c r="K77" s="29"/>
      <x:c r="L77" s="68"/>
      <x:c r="M77" s="29"/>
      <x:c r="N77" s="65" t="str">
        <x:f>IF(A77="","",IF(K77="مكتملة","مكتمل",IF(K77="ملغاة","مغلق",IF(OR(B77="",D77="",F77="",L77=""),"ناقص",IF(F77&lt;'الإعداد'!$D$12,"متأخر",IF(F77&lt;='الإعداد'!$D$12+'الإعداد'!$D$13,"قريب",IF(K77="متعطلة","معرض للخطر","منتظم")))))))</x:f>
      </x:c>
      <x:c r="O77" s="65" t="str">
        <x:f>IF(A77="","",IF(OR(COUNTIF($A$11:$A$120,A77)&gt;1,B77="",COUNTIF('الأهداف'!$A$11:$A$100,B77)=0,C77="",D77="",E77="",F77="",F77&lt;E77,G77&lt;0,H77&lt;0,I77&lt;0,J77&lt;0,K77="",L77&lt;0,L77&gt;1),"خطأ","سليم"))</x:f>
      </x:c>
      <x:c r="P77" s="76" t="n">
        <x:f>IF(A77="",99999,IF(OR(N77="مكتمل",N77="مغلق"),99999,IF(N77="متأخر",100,IF(N77="معرض للخطر",200,IF(N77="قريب",300,400)))+ROW()/10000))</x:f>
        <x:v>99999</x:v>
      </x:c>
      <x:c r="Q77" s="4"/>
      <x:c r="R77" s="4"/>
      <x:c r="S77" s="4"/>
      <x:c r="T77" s="4"/>
      <x:c r="U77" s="4"/>
      <x:c r="V77" s="4"/>
    </x:row>
    <x:row r="78">
      <x:c r="A78" s="29"/>
      <x:c r="B78" s="29"/>
      <x:c r="C78" s="29"/>
      <x:c r="D78" s="29"/>
      <x:c r="E78" s="31"/>
      <x:c r="F78" s="31"/>
      <x:c r="G78" s="79"/>
      <x:c r="H78" s="79"/>
      <x:c r="I78" s="82"/>
      <x:c r="J78" s="82"/>
      <x:c r="K78" s="29"/>
      <x:c r="L78" s="68"/>
      <x:c r="M78" s="29"/>
      <x:c r="N78" s="65" t="str">
        <x:f>IF(A78="","",IF(K78="مكتملة","مكتمل",IF(K78="ملغاة","مغلق",IF(OR(B78="",D78="",F78="",L78=""),"ناقص",IF(F78&lt;'الإعداد'!$D$12,"متأخر",IF(F78&lt;='الإعداد'!$D$12+'الإعداد'!$D$13,"قريب",IF(K78="متعطلة","معرض للخطر","منتظم")))))))</x:f>
      </x:c>
      <x:c r="O78" s="65" t="str">
        <x:f>IF(A78="","",IF(OR(COUNTIF($A$11:$A$120,A78)&gt;1,B78="",COUNTIF('الأهداف'!$A$11:$A$100,B78)=0,C78="",D78="",E78="",F78="",F78&lt;E78,G78&lt;0,H78&lt;0,I78&lt;0,J78&lt;0,K78="",L78&lt;0,L78&gt;1),"خطأ","سليم"))</x:f>
      </x:c>
      <x:c r="P78" s="76" t="n">
        <x:f>IF(A78="",99999,IF(OR(N78="مكتمل",N78="مغلق"),99999,IF(N78="متأخر",100,IF(N78="معرض للخطر",200,IF(N78="قريب",300,400)))+ROW()/10000))</x:f>
        <x:v>99999</x:v>
      </x:c>
      <x:c r="Q78" s="4"/>
      <x:c r="R78" s="4"/>
      <x:c r="S78" s="4"/>
      <x:c r="T78" s="4"/>
      <x:c r="U78" s="4"/>
      <x:c r="V78" s="4"/>
    </x:row>
    <x:row r="79">
      <x:c r="A79" s="29"/>
      <x:c r="B79" s="29"/>
      <x:c r="C79" s="29"/>
      <x:c r="D79" s="29"/>
      <x:c r="E79" s="31"/>
      <x:c r="F79" s="31"/>
      <x:c r="G79" s="79"/>
      <x:c r="H79" s="79"/>
      <x:c r="I79" s="82"/>
      <x:c r="J79" s="82"/>
      <x:c r="K79" s="29"/>
      <x:c r="L79" s="68"/>
      <x:c r="M79" s="29"/>
      <x:c r="N79" s="65" t="str">
        <x:f>IF(A79="","",IF(K79="مكتملة","مكتمل",IF(K79="ملغاة","مغلق",IF(OR(B79="",D79="",F79="",L79=""),"ناقص",IF(F79&lt;'الإعداد'!$D$12,"متأخر",IF(F79&lt;='الإعداد'!$D$12+'الإعداد'!$D$13,"قريب",IF(K79="متعطلة","معرض للخطر","منتظم")))))))</x:f>
      </x:c>
      <x:c r="O79" s="65" t="str">
        <x:f>IF(A79="","",IF(OR(COUNTIF($A$11:$A$120,A79)&gt;1,B79="",COUNTIF('الأهداف'!$A$11:$A$100,B79)=0,C79="",D79="",E79="",F79="",F79&lt;E79,G79&lt;0,H79&lt;0,I79&lt;0,J79&lt;0,K79="",L79&lt;0,L79&gt;1),"خطأ","سليم"))</x:f>
      </x:c>
      <x:c r="P79" s="76" t="n">
        <x:f>IF(A79="",99999,IF(OR(N79="مكتمل",N79="مغلق"),99999,IF(N79="متأخر",100,IF(N79="معرض للخطر",200,IF(N79="قريب",300,400)))+ROW()/10000))</x:f>
        <x:v>99999</x:v>
      </x:c>
      <x:c r="Q79" s="4"/>
      <x:c r="R79" s="4"/>
      <x:c r="S79" s="4"/>
      <x:c r="T79" s="4"/>
      <x:c r="U79" s="4"/>
      <x:c r="V79" s="4"/>
    </x:row>
    <x:row r="80">
      <x:c r="A80" s="29"/>
      <x:c r="B80" s="29"/>
      <x:c r="C80" s="29"/>
      <x:c r="D80" s="29"/>
      <x:c r="E80" s="31"/>
      <x:c r="F80" s="31"/>
      <x:c r="G80" s="79"/>
      <x:c r="H80" s="79"/>
      <x:c r="I80" s="82"/>
      <x:c r="J80" s="82"/>
      <x:c r="K80" s="29"/>
      <x:c r="L80" s="68"/>
      <x:c r="M80" s="29"/>
      <x:c r="N80" s="65" t="str">
        <x:f>IF(A80="","",IF(K80="مكتملة","مكتمل",IF(K80="ملغاة","مغلق",IF(OR(B80="",D80="",F80="",L80=""),"ناقص",IF(F80&lt;'الإعداد'!$D$12,"متأخر",IF(F80&lt;='الإعداد'!$D$12+'الإعداد'!$D$13,"قريب",IF(K80="متعطلة","معرض للخطر","منتظم")))))))</x:f>
      </x:c>
      <x:c r="O80" s="65" t="str">
        <x:f>IF(A80="","",IF(OR(COUNTIF($A$11:$A$120,A80)&gt;1,B80="",COUNTIF('الأهداف'!$A$11:$A$100,B80)=0,C80="",D80="",E80="",F80="",F80&lt;E80,G80&lt;0,H80&lt;0,I80&lt;0,J80&lt;0,K80="",L80&lt;0,L80&gt;1),"خطأ","سليم"))</x:f>
      </x:c>
      <x:c r="P80" s="76" t="n">
        <x:f>IF(A80="",99999,IF(OR(N80="مكتمل",N80="مغلق"),99999,IF(N80="متأخر",100,IF(N80="معرض للخطر",200,IF(N80="قريب",300,400)))+ROW()/10000))</x:f>
        <x:v>99999</x:v>
      </x:c>
      <x:c r="Q80" s="4"/>
      <x:c r="R80" s="4"/>
      <x:c r="S80" s="4"/>
      <x:c r="T80" s="4"/>
      <x:c r="U80" s="4"/>
      <x:c r="V80" s="4"/>
    </x:row>
    <x:row r="81">
      <x:c r="A81" s="29"/>
      <x:c r="B81" s="29"/>
      <x:c r="C81" s="29"/>
      <x:c r="D81" s="29"/>
      <x:c r="E81" s="31"/>
      <x:c r="F81" s="31"/>
      <x:c r="G81" s="79"/>
      <x:c r="H81" s="79"/>
      <x:c r="I81" s="82"/>
      <x:c r="J81" s="82"/>
      <x:c r="K81" s="29"/>
      <x:c r="L81" s="68"/>
      <x:c r="M81" s="29"/>
      <x:c r="N81" s="65" t="str">
        <x:f>IF(A81="","",IF(K81="مكتملة","مكتمل",IF(K81="ملغاة","مغلق",IF(OR(B81="",D81="",F81="",L81=""),"ناقص",IF(F81&lt;'الإعداد'!$D$12,"متأخر",IF(F81&lt;='الإعداد'!$D$12+'الإعداد'!$D$13,"قريب",IF(K81="متعطلة","معرض للخطر","منتظم")))))))</x:f>
      </x:c>
      <x:c r="O81" s="65" t="str">
        <x:f>IF(A81="","",IF(OR(COUNTIF($A$11:$A$120,A81)&gt;1,B81="",COUNTIF('الأهداف'!$A$11:$A$100,B81)=0,C81="",D81="",E81="",F81="",F81&lt;E81,G81&lt;0,H81&lt;0,I81&lt;0,J81&lt;0,K81="",L81&lt;0,L81&gt;1),"خطأ","سليم"))</x:f>
      </x:c>
      <x:c r="P81" s="76" t="n">
        <x:f>IF(A81="",99999,IF(OR(N81="مكتمل",N81="مغلق"),99999,IF(N81="متأخر",100,IF(N81="معرض للخطر",200,IF(N81="قريب",300,400)))+ROW()/10000))</x:f>
        <x:v>99999</x:v>
      </x:c>
      <x:c r="Q81" s="4"/>
      <x:c r="R81" s="4"/>
      <x:c r="S81" s="4"/>
      <x:c r="T81" s="4"/>
      <x:c r="U81" s="4"/>
      <x:c r="V81" s="4"/>
    </x:row>
    <x:row r="82">
      <x:c r="A82" s="29"/>
      <x:c r="B82" s="29"/>
      <x:c r="C82" s="29"/>
      <x:c r="D82" s="29"/>
      <x:c r="E82" s="31"/>
      <x:c r="F82" s="31"/>
      <x:c r="G82" s="79"/>
      <x:c r="H82" s="79"/>
      <x:c r="I82" s="82"/>
      <x:c r="J82" s="82"/>
      <x:c r="K82" s="29"/>
      <x:c r="L82" s="68"/>
      <x:c r="M82" s="29"/>
      <x:c r="N82" s="65" t="str">
        <x:f>IF(A82="","",IF(K82="مكتملة","مكتمل",IF(K82="ملغاة","مغلق",IF(OR(B82="",D82="",F82="",L82=""),"ناقص",IF(F82&lt;'الإعداد'!$D$12,"متأخر",IF(F82&lt;='الإعداد'!$D$12+'الإعداد'!$D$13,"قريب",IF(K82="متعطلة","معرض للخطر","منتظم")))))))</x:f>
      </x:c>
      <x:c r="O82" s="65" t="str">
        <x:f>IF(A82="","",IF(OR(COUNTIF($A$11:$A$120,A82)&gt;1,B82="",COUNTIF('الأهداف'!$A$11:$A$100,B82)=0,C82="",D82="",E82="",F82="",F82&lt;E82,G82&lt;0,H82&lt;0,I82&lt;0,J82&lt;0,K82="",L82&lt;0,L82&gt;1),"خطأ","سليم"))</x:f>
      </x:c>
      <x:c r="P82" s="76" t="n">
        <x:f>IF(A82="",99999,IF(OR(N82="مكتمل",N82="مغلق"),99999,IF(N82="متأخر",100,IF(N82="معرض للخطر",200,IF(N82="قريب",300,400)))+ROW()/10000))</x:f>
        <x:v>99999</x:v>
      </x:c>
      <x:c r="Q82" s="4"/>
      <x:c r="R82" s="4"/>
      <x:c r="S82" s="4"/>
      <x:c r="T82" s="4"/>
      <x:c r="U82" s="4"/>
      <x:c r="V82" s="4"/>
    </x:row>
    <x:row r="83">
      <x:c r="A83" s="29"/>
      <x:c r="B83" s="29"/>
      <x:c r="C83" s="29"/>
      <x:c r="D83" s="29"/>
      <x:c r="E83" s="31"/>
      <x:c r="F83" s="31"/>
      <x:c r="G83" s="79"/>
      <x:c r="H83" s="79"/>
      <x:c r="I83" s="82"/>
      <x:c r="J83" s="82"/>
      <x:c r="K83" s="29"/>
      <x:c r="L83" s="68"/>
      <x:c r="M83" s="29"/>
      <x:c r="N83" s="65" t="str">
        <x:f>IF(A83="","",IF(K83="مكتملة","مكتمل",IF(K83="ملغاة","مغلق",IF(OR(B83="",D83="",F83="",L83=""),"ناقص",IF(F83&lt;'الإعداد'!$D$12,"متأخر",IF(F83&lt;='الإعداد'!$D$12+'الإعداد'!$D$13,"قريب",IF(K83="متعطلة","معرض للخطر","منتظم")))))))</x:f>
      </x:c>
      <x:c r="O83" s="65" t="str">
        <x:f>IF(A83="","",IF(OR(COUNTIF($A$11:$A$120,A83)&gt;1,B83="",COUNTIF('الأهداف'!$A$11:$A$100,B83)=0,C83="",D83="",E83="",F83="",F83&lt;E83,G83&lt;0,H83&lt;0,I83&lt;0,J83&lt;0,K83="",L83&lt;0,L83&gt;1),"خطأ","سليم"))</x:f>
      </x:c>
      <x:c r="P83" s="76" t="n">
        <x:f>IF(A83="",99999,IF(OR(N83="مكتمل",N83="مغلق"),99999,IF(N83="متأخر",100,IF(N83="معرض للخطر",200,IF(N83="قريب",300,400)))+ROW()/10000))</x:f>
        <x:v>99999</x:v>
      </x:c>
      <x:c r="Q83" s="4"/>
      <x:c r="R83" s="4"/>
      <x:c r="S83" s="4"/>
      <x:c r="T83" s="4"/>
      <x:c r="U83" s="4"/>
      <x:c r="V83" s="4"/>
    </x:row>
    <x:row r="84">
      <x:c r="A84" s="29"/>
      <x:c r="B84" s="29"/>
      <x:c r="C84" s="29"/>
      <x:c r="D84" s="29"/>
      <x:c r="E84" s="31"/>
      <x:c r="F84" s="31"/>
      <x:c r="G84" s="79"/>
      <x:c r="H84" s="79"/>
      <x:c r="I84" s="82"/>
      <x:c r="J84" s="82"/>
      <x:c r="K84" s="29"/>
      <x:c r="L84" s="68"/>
      <x:c r="M84" s="29"/>
      <x:c r="N84" s="65" t="str">
        <x:f>IF(A84="","",IF(K84="مكتملة","مكتمل",IF(K84="ملغاة","مغلق",IF(OR(B84="",D84="",F84="",L84=""),"ناقص",IF(F84&lt;'الإعداد'!$D$12,"متأخر",IF(F84&lt;='الإعداد'!$D$12+'الإعداد'!$D$13,"قريب",IF(K84="متعطلة","معرض للخطر","منتظم")))))))</x:f>
      </x:c>
      <x:c r="O84" s="65" t="str">
        <x:f>IF(A84="","",IF(OR(COUNTIF($A$11:$A$120,A84)&gt;1,B84="",COUNTIF('الأهداف'!$A$11:$A$100,B84)=0,C84="",D84="",E84="",F84="",F84&lt;E84,G84&lt;0,H84&lt;0,I84&lt;0,J84&lt;0,K84="",L84&lt;0,L84&gt;1),"خطأ","سليم"))</x:f>
      </x:c>
      <x:c r="P84" s="76" t="n">
        <x:f>IF(A84="",99999,IF(OR(N84="مكتمل",N84="مغلق"),99999,IF(N84="متأخر",100,IF(N84="معرض للخطر",200,IF(N84="قريب",300,400)))+ROW()/10000))</x:f>
        <x:v>99999</x:v>
      </x:c>
      <x:c r="Q84" s="4"/>
      <x:c r="R84" s="4"/>
      <x:c r="S84" s="4"/>
      <x:c r="T84" s="4"/>
      <x:c r="U84" s="4"/>
      <x:c r="V84" s="4"/>
    </x:row>
    <x:row r="85">
      <x:c r="A85" s="29"/>
      <x:c r="B85" s="29"/>
      <x:c r="C85" s="29"/>
      <x:c r="D85" s="29"/>
      <x:c r="E85" s="31"/>
      <x:c r="F85" s="31"/>
      <x:c r="G85" s="79"/>
      <x:c r="H85" s="79"/>
      <x:c r="I85" s="82"/>
      <x:c r="J85" s="82"/>
      <x:c r="K85" s="29"/>
      <x:c r="L85" s="68"/>
      <x:c r="M85" s="29"/>
      <x:c r="N85" s="65" t="str">
        <x:f>IF(A85="","",IF(K85="مكتملة","مكتمل",IF(K85="ملغاة","مغلق",IF(OR(B85="",D85="",F85="",L85=""),"ناقص",IF(F85&lt;'الإعداد'!$D$12,"متأخر",IF(F85&lt;='الإعداد'!$D$12+'الإعداد'!$D$13,"قريب",IF(K85="متعطلة","معرض للخطر","منتظم")))))))</x:f>
      </x:c>
      <x:c r="O85" s="65" t="str">
        <x:f>IF(A85="","",IF(OR(COUNTIF($A$11:$A$120,A85)&gt;1,B85="",COUNTIF('الأهداف'!$A$11:$A$100,B85)=0,C85="",D85="",E85="",F85="",F85&lt;E85,G85&lt;0,H85&lt;0,I85&lt;0,J85&lt;0,K85="",L85&lt;0,L85&gt;1),"خطأ","سليم"))</x:f>
      </x:c>
      <x:c r="P85" s="76" t="n">
        <x:f>IF(A85="",99999,IF(OR(N85="مكتمل",N85="مغلق"),99999,IF(N85="متأخر",100,IF(N85="معرض للخطر",200,IF(N85="قريب",300,400)))+ROW()/10000))</x:f>
        <x:v>99999</x:v>
      </x:c>
      <x:c r="Q85" s="4"/>
      <x:c r="R85" s="4"/>
      <x:c r="S85" s="4"/>
      <x:c r="T85" s="4"/>
      <x:c r="U85" s="4"/>
      <x:c r="V85" s="4"/>
    </x:row>
    <x:row r="86">
      <x:c r="A86" s="29"/>
      <x:c r="B86" s="29"/>
      <x:c r="C86" s="29"/>
      <x:c r="D86" s="29"/>
      <x:c r="E86" s="31"/>
      <x:c r="F86" s="31"/>
      <x:c r="G86" s="79"/>
      <x:c r="H86" s="79"/>
      <x:c r="I86" s="82"/>
      <x:c r="J86" s="82"/>
      <x:c r="K86" s="29"/>
      <x:c r="L86" s="68"/>
      <x:c r="M86" s="29"/>
      <x:c r="N86" s="65" t="str">
        <x:f>IF(A86="","",IF(K86="مكتملة","مكتمل",IF(K86="ملغاة","مغلق",IF(OR(B86="",D86="",F86="",L86=""),"ناقص",IF(F86&lt;'الإعداد'!$D$12,"متأخر",IF(F86&lt;='الإعداد'!$D$12+'الإعداد'!$D$13,"قريب",IF(K86="متعطلة","معرض للخطر","منتظم")))))))</x:f>
      </x:c>
      <x:c r="O86" s="65" t="str">
        <x:f>IF(A86="","",IF(OR(COUNTIF($A$11:$A$120,A86)&gt;1,B86="",COUNTIF('الأهداف'!$A$11:$A$100,B86)=0,C86="",D86="",E86="",F86="",F86&lt;E86,G86&lt;0,H86&lt;0,I86&lt;0,J86&lt;0,K86="",L86&lt;0,L86&gt;1),"خطأ","سليم"))</x:f>
      </x:c>
      <x:c r="P86" s="76" t="n">
        <x:f>IF(A86="",99999,IF(OR(N86="مكتمل",N86="مغلق"),99999,IF(N86="متأخر",100,IF(N86="معرض للخطر",200,IF(N86="قريب",300,400)))+ROW()/10000))</x:f>
        <x:v>99999</x:v>
      </x:c>
      <x:c r="Q86" s="4"/>
      <x:c r="R86" s="4"/>
      <x:c r="S86" s="4"/>
      <x:c r="T86" s="4"/>
      <x:c r="U86" s="4"/>
      <x:c r="V86" s="4"/>
    </x:row>
    <x:row r="87">
      <x:c r="A87" s="29"/>
      <x:c r="B87" s="29"/>
      <x:c r="C87" s="29"/>
      <x:c r="D87" s="29"/>
      <x:c r="E87" s="31"/>
      <x:c r="F87" s="31"/>
      <x:c r="G87" s="79"/>
      <x:c r="H87" s="79"/>
      <x:c r="I87" s="82"/>
      <x:c r="J87" s="82"/>
      <x:c r="K87" s="29"/>
      <x:c r="L87" s="68"/>
      <x:c r="M87" s="29"/>
      <x:c r="N87" s="65" t="str">
        <x:f>IF(A87="","",IF(K87="مكتملة","مكتمل",IF(K87="ملغاة","مغلق",IF(OR(B87="",D87="",F87="",L87=""),"ناقص",IF(F87&lt;'الإعداد'!$D$12,"متأخر",IF(F87&lt;='الإعداد'!$D$12+'الإعداد'!$D$13,"قريب",IF(K87="متعطلة","معرض للخطر","منتظم")))))))</x:f>
      </x:c>
      <x:c r="O87" s="65" t="str">
        <x:f>IF(A87="","",IF(OR(COUNTIF($A$11:$A$120,A87)&gt;1,B87="",COUNTIF('الأهداف'!$A$11:$A$100,B87)=0,C87="",D87="",E87="",F87="",F87&lt;E87,G87&lt;0,H87&lt;0,I87&lt;0,J87&lt;0,K87="",L87&lt;0,L87&gt;1),"خطأ","سليم"))</x:f>
      </x:c>
      <x:c r="P87" s="76" t="n">
        <x:f>IF(A87="",99999,IF(OR(N87="مكتمل",N87="مغلق"),99999,IF(N87="متأخر",100,IF(N87="معرض للخطر",200,IF(N87="قريب",300,400)))+ROW()/10000))</x:f>
        <x:v>99999</x:v>
      </x:c>
      <x:c r="Q87" s="4"/>
      <x:c r="R87" s="4"/>
      <x:c r="S87" s="4"/>
      <x:c r="T87" s="4"/>
      <x:c r="U87" s="4"/>
      <x:c r="V87" s="4"/>
    </x:row>
    <x:row r="88">
      <x:c r="A88" s="29"/>
      <x:c r="B88" s="29"/>
      <x:c r="C88" s="29"/>
      <x:c r="D88" s="29"/>
      <x:c r="E88" s="31"/>
      <x:c r="F88" s="31"/>
      <x:c r="G88" s="79"/>
      <x:c r="H88" s="79"/>
      <x:c r="I88" s="82"/>
      <x:c r="J88" s="82"/>
      <x:c r="K88" s="29"/>
      <x:c r="L88" s="68"/>
      <x:c r="M88" s="29"/>
      <x:c r="N88" s="65" t="str">
        <x:f>IF(A88="","",IF(K88="مكتملة","مكتمل",IF(K88="ملغاة","مغلق",IF(OR(B88="",D88="",F88="",L88=""),"ناقص",IF(F88&lt;'الإعداد'!$D$12,"متأخر",IF(F88&lt;='الإعداد'!$D$12+'الإعداد'!$D$13,"قريب",IF(K88="متعطلة","معرض للخطر","منتظم")))))))</x:f>
      </x:c>
      <x:c r="O88" s="65" t="str">
        <x:f>IF(A88="","",IF(OR(COUNTIF($A$11:$A$120,A88)&gt;1,B88="",COUNTIF('الأهداف'!$A$11:$A$100,B88)=0,C88="",D88="",E88="",F88="",F88&lt;E88,G88&lt;0,H88&lt;0,I88&lt;0,J88&lt;0,K88="",L88&lt;0,L88&gt;1),"خطأ","سليم"))</x:f>
      </x:c>
      <x:c r="P88" s="76" t="n">
        <x:f>IF(A88="",99999,IF(OR(N88="مكتمل",N88="مغلق"),99999,IF(N88="متأخر",100,IF(N88="معرض للخطر",200,IF(N88="قريب",300,400)))+ROW()/10000))</x:f>
        <x:v>99999</x:v>
      </x:c>
      <x:c r="Q88" s="4"/>
      <x:c r="R88" s="4"/>
      <x:c r="S88" s="4"/>
      <x:c r="T88" s="4"/>
      <x:c r="U88" s="4"/>
      <x:c r="V88" s="4"/>
    </x:row>
    <x:row r="89">
      <x:c r="A89" s="29"/>
      <x:c r="B89" s="29"/>
      <x:c r="C89" s="29"/>
      <x:c r="D89" s="29"/>
      <x:c r="E89" s="31"/>
      <x:c r="F89" s="31"/>
      <x:c r="G89" s="79"/>
      <x:c r="H89" s="79"/>
      <x:c r="I89" s="82"/>
      <x:c r="J89" s="82"/>
      <x:c r="K89" s="29"/>
      <x:c r="L89" s="68"/>
      <x:c r="M89" s="29"/>
      <x:c r="N89" s="65" t="str">
        <x:f>IF(A89="","",IF(K89="مكتملة","مكتمل",IF(K89="ملغاة","مغلق",IF(OR(B89="",D89="",F89="",L89=""),"ناقص",IF(F89&lt;'الإعداد'!$D$12,"متأخر",IF(F89&lt;='الإعداد'!$D$12+'الإعداد'!$D$13,"قريب",IF(K89="متعطلة","معرض للخطر","منتظم")))))))</x:f>
      </x:c>
      <x:c r="O89" s="65" t="str">
        <x:f>IF(A89="","",IF(OR(COUNTIF($A$11:$A$120,A89)&gt;1,B89="",COUNTIF('الأهداف'!$A$11:$A$100,B89)=0,C89="",D89="",E89="",F89="",F89&lt;E89,G89&lt;0,H89&lt;0,I89&lt;0,J89&lt;0,K89="",L89&lt;0,L89&gt;1),"خطأ","سليم"))</x:f>
      </x:c>
      <x:c r="P89" s="76" t="n">
        <x:f>IF(A89="",99999,IF(OR(N89="مكتمل",N89="مغلق"),99999,IF(N89="متأخر",100,IF(N89="معرض للخطر",200,IF(N89="قريب",300,400)))+ROW()/10000))</x:f>
        <x:v>99999</x:v>
      </x:c>
      <x:c r="Q89" s="4"/>
      <x:c r="R89" s="4"/>
      <x:c r="S89" s="4"/>
      <x:c r="T89" s="4"/>
      <x:c r="U89" s="4"/>
      <x:c r="V89" s="4"/>
    </x:row>
    <x:row r="90">
      <x:c r="A90" s="29"/>
      <x:c r="B90" s="29"/>
      <x:c r="C90" s="29"/>
      <x:c r="D90" s="29"/>
      <x:c r="E90" s="31"/>
      <x:c r="F90" s="31"/>
      <x:c r="G90" s="79"/>
      <x:c r="H90" s="79"/>
      <x:c r="I90" s="82"/>
      <x:c r="J90" s="82"/>
      <x:c r="K90" s="29"/>
      <x:c r="L90" s="68"/>
      <x:c r="M90" s="29"/>
      <x:c r="N90" s="65" t="str">
        <x:f>IF(A90="","",IF(K90="مكتملة","مكتمل",IF(K90="ملغاة","مغلق",IF(OR(B90="",D90="",F90="",L90=""),"ناقص",IF(F90&lt;'الإعداد'!$D$12,"متأخر",IF(F90&lt;='الإعداد'!$D$12+'الإعداد'!$D$13,"قريب",IF(K90="متعطلة","معرض للخطر","منتظم")))))))</x:f>
      </x:c>
      <x:c r="O90" s="65" t="str">
        <x:f>IF(A90="","",IF(OR(COUNTIF($A$11:$A$120,A90)&gt;1,B90="",COUNTIF('الأهداف'!$A$11:$A$100,B90)=0,C90="",D90="",E90="",F90="",F90&lt;E90,G90&lt;0,H90&lt;0,I90&lt;0,J90&lt;0,K90="",L90&lt;0,L90&gt;1),"خطأ","سليم"))</x:f>
      </x:c>
      <x:c r="P90" s="76" t="n">
        <x:f>IF(A90="",99999,IF(OR(N90="مكتمل",N90="مغلق"),99999,IF(N90="متأخر",100,IF(N90="معرض للخطر",200,IF(N90="قريب",300,400)))+ROW()/10000))</x:f>
        <x:v>99999</x:v>
      </x:c>
      <x:c r="Q90" s="4"/>
      <x:c r="R90" s="4"/>
      <x:c r="S90" s="4"/>
      <x:c r="T90" s="4"/>
      <x:c r="U90" s="4"/>
      <x:c r="V90" s="4"/>
    </x:row>
    <x:row r="91">
      <x:c r="A91" s="29"/>
      <x:c r="B91" s="29"/>
      <x:c r="C91" s="29"/>
      <x:c r="D91" s="29"/>
      <x:c r="E91" s="31"/>
      <x:c r="F91" s="31"/>
      <x:c r="G91" s="79"/>
      <x:c r="H91" s="79"/>
      <x:c r="I91" s="82"/>
      <x:c r="J91" s="82"/>
      <x:c r="K91" s="29"/>
      <x:c r="L91" s="68"/>
      <x:c r="M91" s="29"/>
      <x:c r="N91" s="65" t="str">
        <x:f>IF(A91="","",IF(K91="مكتملة","مكتمل",IF(K91="ملغاة","مغلق",IF(OR(B91="",D91="",F91="",L91=""),"ناقص",IF(F91&lt;'الإعداد'!$D$12,"متأخر",IF(F91&lt;='الإعداد'!$D$12+'الإعداد'!$D$13,"قريب",IF(K91="متعطلة","معرض للخطر","منتظم")))))))</x:f>
      </x:c>
      <x:c r="O91" s="65" t="str">
        <x:f>IF(A91="","",IF(OR(COUNTIF($A$11:$A$120,A91)&gt;1,B91="",COUNTIF('الأهداف'!$A$11:$A$100,B91)=0,C91="",D91="",E91="",F91="",F91&lt;E91,G91&lt;0,H91&lt;0,I91&lt;0,J91&lt;0,K91="",L91&lt;0,L91&gt;1),"خطأ","سليم"))</x:f>
      </x:c>
      <x:c r="P91" s="76" t="n">
        <x:f>IF(A91="",99999,IF(OR(N91="مكتمل",N91="مغلق"),99999,IF(N91="متأخر",100,IF(N91="معرض للخطر",200,IF(N91="قريب",300,400)))+ROW()/10000))</x:f>
        <x:v>99999</x:v>
      </x:c>
      <x:c r="Q91" s="4"/>
      <x:c r="R91" s="4"/>
      <x:c r="S91" s="4"/>
      <x:c r="T91" s="4"/>
      <x:c r="U91" s="4"/>
      <x:c r="V91" s="4"/>
    </x:row>
    <x:row r="92">
      <x:c r="A92" s="29"/>
      <x:c r="B92" s="29"/>
      <x:c r="C92" s="29"/>
      <x:c r="D92" s="29"/>
      <x:c r="E92" s="31"/>
      <x:c r="F92" s="31"/>
      <x:c r="G92" s="79"/>
      <x:c r="H92" s="79"/>
      <x:c r="I92" s="82"/>
      <x:c r="J92" s="82"/>
      <x:c r="K92" s="29"/>
      <x:c r="L92" s="68"/>
      <x:c r="M92" s="29"/>
      <x:c r="N92" s="65" t="str">
        <x:f>IF(A92="","",IF(K92="مكتملة","مكتمل",IF(K92="ملغاة","مغلق",IF(OR(B92="",D92="",F92="",L92=""),"ناقص",IF(F92&lt;'الإعداد'!$D$12,"متأخر",IF(F92&lt;='الإعداد'!$D$12+'الإعداد'!$D$13,"قريب",IF(K92="متعطلة","معرض للخطر","منتظم")))))))</x:f>
      </x:c>
      <x:c r="O92" s="65" t="str">
        <x:f>IF(A92="","",IF(OR(COUNTIF($A$11:$A$120,A92)&gt;1,B92="",COUNTIF('الأهداف'!$A$11:$A$100,B92)=0,C92="",D92="",E92="",F92="",F92&lt;E92,G92&lt;0,H92&lt;0,I92&lt;0,J92&lt;0,K92="",L92&lt;0,L92&gt;1),"خطأ","سليم"))</x:f>
      </x:c>
      <x:c r="P92" s="76" t="n">
        <x:f>IF(A92="",99999,IF(OR(N92="مكتمل",N92="مغلق"),99999,IF(N92="متأخر",100,IF(N92="معرض للخطر",200,IF(N92="قريب",300,400)))+ROW()/10000))</x:f>
        <x:v>99999</x:v>
      </x:c>
      <x:c r="Q92" s="4"/>
      <x:c r="R92" s="4"/>
      <x:c r="S92" s="4"/>
      <x:c r="T92" s="4"/>
      <x:c r="U92" s="4"/>
      <x:c r="V92" s="4"/>
    </x:row>
    <x:row r="93">
      <x:c r="A93" s="29"/>
      <x:c r="B93" s="29"/>
      <x:c r="C93" s="29"/>
      <x:c r="D93" s="29"/>
      <x:c r="E93" s="31"/>
      <x:c r="F93" s="31"/>
      <x:c r="G93" s="79"/>
      <x:c r="H93" s="79"/>
      <x:c r="I93" s="82"/>
      <x:c r="J93" s="82"/>
      <x:c r="K93" s="29"/>
      <x:c r="L93" s="68"/>
      <x:c r="M93" s="29"/>
      <x:c r="N93" s="65" t="str">
        <x:f>IF(A93="","",IF(K93="مكتملة","مكتمل",IF(K93="ملغاة","مغلق",IF(OR(B93="",D93="",F93="",L93=""),"ناقص",IF(F93&lt;'الإعداد'!$D$12,"متأخر",IF(F93&lt;='الإعداد'!$D$12+'الإعداد'!$D$13,"قريب",IF(K93="متعطلة","معرض للخطر","منتظم")))))))</x:f>
      </x:c>
      <x:c r="O93" s="65" t="str">
        <x:f>IF(A93="","",IF(OR(COUNTIF($A$11:$A$120,A93)&gt;1,B93="",COUNTIF('الأهداف'!$A$11:$A$100,B93)=0,C93="",D93="",E93="",F93="",F93&lt;E93,G93&lt;0,H93&lt;0,I93&lt;0,J93&lt;0,K93="",L93&lt;0,L93&gt;1),"خطأ","سليم"))</x:f>
      </x:c>
      <x:c r="P93" s="76" t="n">
        <x:f>IF(A93="",99999,IF(OR(N93="مكتمل",N93="مغلق"),99999,IF(N93="متأخر",100,IF(N93="معرض للخطر",200,IF(N93="قريب",300,400)))+ROW()/10000))</x:f>
        <x:v>99999</x:v>
      </x:c>
      <x:c r="Q93" s="4"/>
      <x:c r="R93" s="4"/>
      <x:c r="S93" s="4"/>
      <x:c r="T93" s="4"/>
      <x:c r="U93" s="4"/>
      <x:c r="V93" s="4"/>
    </x:row>
    <x:row r="94">
      <x:c r="A94" s="29"/>
      <x:c r="B94" s="29"/>
      <x:c r="C94" s="29"/>
      <x:c r="D94" s="29"/>
      <x:c r="E94" s="31"/>
      <x:c r="F94" s="31"/>
      <x:c r="G94" s="79"/>
      <x:c r="H94" s="79"/>
      <x:c r="I94" s="82"/>
      <x:c r="J94" s="82"/>
      <x:c r="K94" s="29"/>
      <x:c r="L94" s="68"/>
      <x:c r="M94" s="29"/>
      <x:c r="N94" s="65" t="str">
        <x:f>IF(A94="","",IF(K94="مكتملة","مكتمل",IF(K94="ملغاة","مغلق",IF(OR(B94="",D94="",F94="",L94=""),"ناقص",IF(F94&lt;'الإعداد'!$D$12,"متأخر",IF(F94&lt;='الإعداد'!$D$12+'الإعداد'!$D$13,"قريب",IF(K94="متعطلة","معرض للخطر","منتظم")))))))</x:f>
      </x:c>
      <x:c r="O94" s="65" t="str">
        <x:f>IF(A94="","",IF(OR(COUNTIF($A$11:$A$120,A94)&gt;1,B94="",COUNTIF('الأهداف'!$A$11:$A$100,B94)=0,C94="",D94="",E94="",F94="",F94&lt;E94,G94&lt;0,H94&lt;0,I94&lt;0,J94&lt;0,K94="",L94&lt;0,L94&gt;1),"خطأ","سليم"))</x:f>
      </x:c>
      <x:c r="P94" s="76" t="n">
        <x:f>IF(A94="",99999,IF(OR(N94="مكتمل",N94="مغلق"),99999,IF(N94="متأخر",100,IF(N94="معرض للخطر",200,IF(N94="قريب",300,400)))+ROW()/10000))</x:f>
        <x:v>99999</x:v>
      </x:c>
      <x:c r="Q94" s="4"/>
      <x:c r="R94" s="4"/>
      <x:c r="S94" s="4"/>
      <x:c r="T94" s="4"/>
      <x:c r="U94" s="4"/>
      <x:c r="V94" s="4"/>
    </x:row>
    <x:row r="95">
      <x:c r="A95" s="29"/>
      <x:c r="B95" s="29"/>
      <x:c r="C95" s="29"/>
      <x:c r="D95" s="29"/>
      <x:c r="E95" s="31"/>
      <x:c r="F95" s="31"/>
      <x:c r="G95" s="79"/>
      <x:c r="H95" s="79"/>
      <x:c r="I95" s="82"/>
      <x:c r="J95" s="82"/>
      <x:c r="K95" s="29"/>
      <x:c r="L95" s="68"/>
      <x:c r="M95" s="29"/>
      <x:c r="N95" s="65" t="str">
        <x:f>IF(A95="","",IF(K95="مكتملة","مكتمل",IF(K95="ملغاة","مغلق",IF(OR(B95="",D95="",F95="",L95=""),"ناقص",IF(F95&lt;'الإعداد'!$D$12,"متأخر",IF(F95&lt;='الإعداد'!$D$12+'الإعداد'!$D$13,"قريب",IF(K95="متعطلة","معرض للخطر","منتظم")))))))</x:f>
      </x:c>
      <x:c r="O95" s="65" t="str">
        <x:f>IF(A95="","",IF(OR(COUNTIF($A$11:$A$120,A95)&gt;1,B95="",COUNTIF('الأهداف'!$A$11:$A$100,B95)=0,C95="",D95="",E95="",F95="",F95&lt;E95,G95&lt;0,H95&lt;0,I95&lt;0,J95&lt;0,K95="",L95&lt;0,L95&gt;1),"خطأ","سليم"))</x:f>
      </x:c>
      <x:c r="P95" s="76" t="n">
        <x:f>IF(A95="",99999,IF(OR(N95="مكتمل",N95="مغلق"),99999,IF(N95="متأخر",100,IF(N95="معرض للخطر",200,IF(N95="قريب",300,400)))+ROW()/10000))</x:f>
        <x:v>99999</x:v>
      </x:c>
      <x:c r="Q95" s="4"/>
      <x:c r="R95" s="4"/>
      <x:c r="S95" s="4"/>
      <x:c r="T95" s="4"/>
      <x:c r="U95" s="4"/>
      <x:c r="V95" s="4"/>
    </x:row>
    <x:row r="96">
      <x:c r="A96" s="29"/>
      <x:c r="B96" s="29"/>
      <x:c r="C96" s="29"/>
      <x:c r="D96" s="29"/>
      <x:c r="E96" s="31"/>
      <x:c r="F96" s="31"/>
      <x:c r="G96" s="79"/>
      <x:c r="H96" s="79"/>
      <x:c r="I96" s="82"/>
      <x:c r="J96" s="82"/>
      <x:c r="K96" s="29"/>
      <x:c r="L96" s="68"/>
      <x:c r="M96" s="29"/>
      <x:c r="N96" s="65" t="str">
        <x:f>IF(A96="","",IF(K96="مكتملة","مكتمل",IF(K96="ملغاة","مغلق",IF(OR(B96="",D96="",F96="",L96=""),"ناقص",IF(F96&lt;'الإعداد'!$D$12,"متأخر",IF(F96&lt;='الإعداد'!$D$12+'الإعداد'!$D$13,"قريب",IF(K96="متعطلة","معرض للخطر","منتظم")))))))</x:f>
      </x:c>
      <x:c r="O96" s="65" t="str">
        <x:f>IF(A96="","",IF(OR(COUNTIF($A$11:$A$120,A96)&gt;1,B96="",COUNTIF('الأهداف'!$A$11:$A$100,B96)=0,C96="",D96="",E96="",F96="",F96&lt;E96,G96&lt;0,H96&lt;0,I96&lt;0,J96&lt;0,K96="",L96&lt;0,L96&gt;1),"خطأ","سليم"))</x:f>
      </x:c>
      <x:c r="P96" s="76" t="n">
        <x:f>IF(A96="",99999,IF(OR(N96="مكتمل",N96="مغلق"),99999,IF(N96="متأخر",100,IF(N96="معرض للخطر",200,IF(N96="قريب",300,400)))+ROW()/10000))</x:f>
        <x:v>99999</x:v>
      </x:c>
      <x:c r="Q96" s="4"/>
      <x:c r="R96" s="4"/>
      <x:c r="S96" s="4"/>
      <x:c r="T96" s="4"/>
      <x:c r="U96" s="4"/>
      <x:c r="V96" s="4"/>
    </x:row>
    <x:row r="97">
      <x:c r="A97" s="29"/>
      <x:c r="B97" s="29"/>
      <x:c r="C97" s="29"/>
      <x:c r="D97" s="29"/>
      <x:c r="E97" s="31"/>
      <x:c r="F97" s="31"/>
      <x:c r="G97" s="79"/>
      <x:c r="H97" s="79"/>
      <x:c r="I97" s="82"/>
      <x:c r="J97" s="82"/>
      <x:c r="K97" s="29"/>
      <x:c r="L97" s="68"/>
      <x:c r="M97" s="29"/>
      <x:c r="N97" s="65" t="str">
        <x:f>IF(A97="","",IF(K97="مكتملة","مكتمل",IF(K97="ملغاة","مغلق",IF(OR(B97="",D97="",F97="",L97=""),"ناقص",IF(F97&lt;'الإعداد'!$D$12,"متأخر",IF(F97&lt;='الإعداد'!$D$12+'الإعداد'!$D$13,"قريب",IF(K97="متعطلة","معرض للخطر","منتظم")))))))</x:f>
      </x:c>
      <x:c r="O97" s="65" t="str">
        <x:f>IF(A97="","",IF(OR(COUNTIF($A$11:$A$120,A97)&gt;1,B97="",COUNTIF('الأهداف'!$A$11:$A$100,B97)=0,C97="",D97="",E97="",F97="",F97&lt;E97,G97&lt;0,H97&lt;0,I97&lt;0,J97&lt;0,K97="",L97&lt;0,L97&gt;1),"خطأ","سليم"))</x:f>
      </x:c>
      <x:c r="P97" s="76" t="n">
        <x:f>IF(A97="",99999,IF(OR(N97="مكتمل",N97="مغلق"),99999,IF(N97="متأخر",100,IF(N97="معرض للخطر",200,IF(N97="قريب",300,400)))+ROW()/10000))</x:f>
        <x:v>99999</x:v>
      </x:c>
      <x:c r="Q97" s="4"/>
      <x:c r="R97" s="4"/>
      <x:c r="S97" s="4"/>
      <x:c r="T97" s="4"/>
      <x:c r="U97" s="4"/>
      <x:c r="V97" s="4"/>
    </x:row>
    <x:row r="98">
      <x:c r="A98" s="29"/>
      <x:c r="B98" s="29"/>
      <x:c r="C98" s="29"/>
      <x:c r="D98" s="29"/>
      <x:c r="E98" s="31"/>
      <x:c r="F98" s="31"/>
      <x:c r="G98" s="79"/>
      <x:c r="H98" s="79"/>
      <x:c r="I98" s="82"/>
      <x:c r="J98" s="82"/>
      <x:c r="K98" s="29"/>
      <x:c r="L98" s="68"/>
      <x:c r="M98" s="29"/>
      <x:c r="N98" s="65" t="str">
        <x:f>IF(A98="","",IF(K98="مكتملة","مكتمل",IF(K98="ملغاة","مغلق",IF(OR(B98="",D98="",F98="",L98=""),"ناقص",IF(F98&lt;'الإعداد'!$D$12,"متأخر",IF(F98&lt;='الإعداد'!$D$12+'الإعداد'!$D$13,"قريب",IF(K98="متعطلة","معرض للخطر","منتظم")))))))</x:f>
      </x:c>
      <x:c r="O98" s="65" t="str">
        <x:f>IF(A98="","",IF(OR(COUNTIF($A$11:$A$120,A98)&gt;1,B98="",COUNTIF('الأهداف'!$A$11:$A$100,B98)=0,C98="",D98="",E98="",F98="",F98&lt;E98,G98&lt;0,H98&lt;0,I98&lt;0,J98&lt;0,K98="",L98&lt;0,L98&gt;1),"خطأ","سليم"))</x:f>
      </x:c>
      <x:c r="P98" s="76" t="n">
        <x:f>IF(A98="",99999,IF(OR(N98="مكتمل",N98="مغلق"),99999,IF(N98="متأخر",100,IF(N98="معرض للخطر",200,IF(N98="قريب",300,400)))+ROW()/10000))</x:f>
        <x:v>99999</x:v>
      </x:c>
      <x:c r="Q98" s="4"/>
      <x:c r="R98" s="4"/>
      <x:c r="S98" s="4"/>
      <x:c r="T98" s="4"/>
      <x:c r="U98" s="4"/>
      <x:c r="V98" s="4"/>
    </x:row>
    <x:row r="99">
      <x:c r="A99" s="29"/>
      <x:c r="B99" s="29"/>
      <x:c r="C99" s="29"/>
      <x:c r="D99" s="29"/>
      <x:c r="E99" s="31"/>
      <x:c r="F99" s="31"/>
      <x:c r="G99" s="79"/>
      <x:c r="H99" s="79"/>
      <x:c r="I99" s="82"/>
      <x:c r="J99" s="82"/>
      <x:c r="K99" s="29"/>
      <x:c r="L99" s="68"/>
      <x:c r="M99" s="29"/>
      <x:c r="N99" s="65" t="str">
        <x:f>IF(A99="","",IF(K99="مكتملة","مكتمل",IF(K99="ملغاة","مغلق",IF(OR(B99="",D99="",F99="",L99=""),"ناقص",IF(F99&lt;'الإعداد'!$D$12,"متأخر",IF(F99&lt;='الإعداد'!$D$12+'الإعداد'!$D$13,"قريب",IF(K99="متعطلة","معرض للخطر","منتظم")))))))</x:f>
      </x:c>
      <x:c r="O99" s="65" t="str">
        <x:f>IF(A99="","",IF(OR(COUNTIF($A$11:$A$120,A99)&gt;1,B99="",COUNTIF('الأهداف'!$A$11:$A$100,B99)=0,C99="",D99="",E99="",F99="",F99&lt;E99,G99&lt;0,H99&lt;0,I99&lt;0,J99&lt;0,K99="",L99&lt;0,L99&gt;1),"خطأ","سليم"))</x:f>
      </x:c>
      <x:c r="P99" s="76" t="n">
        <x:f>IF(A99="",99999,IF(OR(N99="مكتمل",N99="مغلق"),99999,IF(N99="متأخر",100,IF(N99="معرض للخطر",200,IF(N99="قريب",300,400)))+ROW()/10000))</x:f>
        <x:v>99999</x:v>
      </x:c>
      <x:c r="Q99" s="4"/>
      <x:c r="R99" s="4"/>
      <x:c r="S99" s="4"/>
      <x:c r="T99" s="4"/>
      <x:c r="U99" s="4"/>
      <x:c r="V99" s="4"/>
    </x:row>
    <x:row r="100">
      <x:c r="A100" s="29"/>
      <x:c r="B100" s="29"/>
      <x:c r="C100" s="29"/>
      <x:c r="D100" s="29"/>
      <x:c r="E100" s="31"/>
      <x:c r="F100" s="31"/>
      <x:c r="G100" s="79"/>
      <x:c r="H100" s="79"/>
      <x:c r="I100" s="82"/>
      <x:c r="J100" s="82"/>
      <x:c r="K100" s="29"/>
      <x:c r="L100" s="68"/>
      <x:c r="M100" s="29"/>
      <x:c r="N100" s="65" t="str">
        <x:f>IF(A100="","",IF(K100="مكتملة","مكتمل",IF(K100="ملغاة","مغلق",IF(OR(B100="",D100="",F100="",L100=""),"ناقص",IF(F100&lt;'الإعداد'!$D$12,"متأخر",IF(F100&lt;='الإعداد'!$D$12+'الإعداد'!$D$13,"قريب",IF(K100="متعطلة","معرض للخطر","منتظم")))))))</x:f>
      </x:c>
      <x:c r="O100" s="65" t="str">
        <x:f>IF(A100="","",IF(OR(COUNTIF($A$11:$A$120,A100)&gt;1,B100="",COUNTIF('الأهداف'!$A$11:$A$100,B100)=0,C100="",D100="",E100="",F100="",F100&lt;E100,G100&lt;0,H100&lt;0,I100&lt;0,J100&lt;0,K100="",L100&lt;0,L100&gt;1),"خطأ","سليم"))</x:f>
      </x:c>
      <x:c r="P100" s="76" t="n">
        <x:f>IF(A100="",99999,IF(OR(N100="مكتمل",N100="مغلق"),99999,IF(N100="متأخر",100,IF(N100="معرض للخطر",200,IF(N100="قريب",300,400)))+ROW()/10000))</x:f>
        <x:v>99999</x:v>
      </x:c>
      <x:c r="Q100" s="4"/>
      <x:c r="R100" s="4"/>
      <x:c r="S100" s="4"/>
      <x:c r="T100" s="4"/>
      <x:c r="U100" s="4"/>
      <x:c r="V100" s="4"/>
    </x:row>
    <x:row r="101">
      <x:c r="A101" s="29"/>
      <x:c r="B101" s="29"/>
      <x:c r="C101" s="29"/>
      <x:c r="D101" s="29"/>
      <x:c r="E101" s="31"/>
      <x:c r="F101" s="31"/>
      <x:c r="G101" s="79"/>
      <x:c r="H101" s="79"/>
      <x:c r="I101" s="82"/>
      <x:c r="J101" s="82"/>
      <x:c r="K101" s="29"/>
      <x:c r="L101" s="68"/>
      <x:c r="M101" s="29"/>
      <x:c r="N101" s="65" t="str">
        <x:f>IF(A101="","",IF(K101="مكتملة","مكتمل",IF(K101="ملغاة","مغلق",IF(OR(B101="",D101="",F101="",L101=""),"ناقص",IF(F101&lt;'الإعداد'!$D$12,"متأخر",IF(F101&lt;='الإعداد'!$D$12+'الإعداد'!$D$13,"قريب",IF(K101="متعطلة","معرض للخطر","منتظم")))))))</x:f>
      </x:c>
      <x:c r="O101" s="65" t="str">
        <x:f>IF(A101="","",IF(OR(COUNTIF($A$11:$A$120,A101)&gt;1,B101="",COUNTIF('الأهداف'!$A$11:$A$100,B101)=0,C101="",D101="",E101="",F101="",F101&lt;E101,G101&lt;0,H101&lt;0,I101&lt;0,J101&lt;0,K101="",L101&lt;0,L101&gt;1),"خطأ","سليم"))</x:f>
      </x:c>
      <x:c r="P101" s="76" t="n">
        <x:f>IF(A101="",99999,IF(OR(N101="مكتمل",N101="مغلق"),99999,IF(N101="متأخر",100,IF(N101="معرض للخطر",200,IF(N101="قريب",300,400)))+ROW()/10000))</x:f>
        <x:v>99999</x:v>
      </x:c>
      <x:c r="Q101" s="4"/>
      <x:c r="R101" s="4"/>
      <x:c r="S101" s="4"/>
      <x:c r="T101" s="4"/>
      <x:c r="U101" s="4"/>
      <x:c r="V101" s="4"/>
    </x:row>
    <x:row r="102">
      <x:c r="A102" s="29"/>
      <x:c r="B102" s="29"/>
      <x:c r="C102" s="29"/>
      <x:c r="D102" s="29"/>
      <x:c r="E102" s="31"/>
      <x:c r="F102" s="31"/>
      <x:c r="G102" s="79"/>
      <x:c r="H102" s="79"/>
      <x:c r="I102" s="82"/>
      <x:c r="J102" s="82"/>
      <x:c r="K102" s="29"/>
      <x:c r="L102" s="68"/>
      <x:c r="M102" s="29"/>
      <x:c r="N102" s="65" t="str">
        <x:f>IF(A102="","",IF(K102="مكتملة","مكتمل",IF(K102="ملغاة","مغلق",IF(OR(B102="",D102="",F102="",L102=""),"ناقص",IF(F102&lt;'الإعداد'!$D$12,"متأخر",IF(F102&lt;='الإعداد'!$D$12+'الإعداد'!$D$13,"قريب",IF(K102="متعطلة","معرض للخطر","منتظم")))))))</x:f>
      </x:c>
      <x:c r="O102" s="65" t="str">
        <x:f>IF(A102="","",IF(OR(COUNTIF($A$11:$A$120,A102)&gt;1,B102="",COUNTIF('الأهداف'!$A$11:$A$100,B102)=0,C102="",D102="",E102="",F102="",F102&lt;E102,G102&lt;0,H102&lt;0,I102&lt;0,J102&lt;0,K102="",L102&lt;0,L102&gt;1),"خطأ","سليم"))</x:f>
      </x:c>
      <x:c r="P102" s="76" t="n">
        <x:f>IF(A102="",99999,IF(OR(N102="مكتمل",N102="مغلق"),99999,IF(N102="متأخر",100,IF(N102="معرض للخطر",200,IF(N102="قريب",300,400)))+ROW()/10000))</x:f>
        <x:v>99999</x:v>
      </x:c>
      <x:c r="Q102" s="4"/>
      <x:c r="R102" s="4"/>
      <x:c r="S102" s="4"/>
      <x:c r="T102" s="4"/>
      <x:c r="U102" s="4"/>
      <x:c r="V102" s="4"/>
    </x:row>
    <x:row r="103">
      <x:c r="A103" s="29"/>
      <x:c r="B103" s="29"/>
      <x:c r="C103" s="29"/>
      <x:c r="D103" s="29"/>
      <x:c r="E103" s="31"/>
      <x:c r="F103" s="31"/>
      <x:c r="G103" s="79"/>
      <x:c r="H103" s="79"/>
      <x:c r="I103" s="82"/>
      <x:c r="J103" s="82"/>
      <x:c r="K103" s="29"/>
      <x:c r="L103" s="68"/>
      <x:c r="M103" s="29"/>
      <x:c r="N103" s="65" t="str">
        <x:f>IF(A103="","",IF(K103="مكتملة","مكتمل",IF(K103="ملغاة","مغلق",IF(OR(B103="",D103="",F103="",L103=""),"ناقص",IF(F103&lt;'الإعداد'!$D$12,"متأخر",IF(F103&lt;='الإعداد'!$D$12+'الإعداد'!$D$13,"قريب",IF(K103="متعطلة","معرض للخطر","منتظم")))))))</x:f>
      </x:c>
      <x:c r="O103" s="65" t="str">
        <x:f>IF(A103="","",IF(OR(COUNTIF($A$11:$A$120,A103)&gt;1,B103="",COUNTIF('الأهداف'!$A$11:$A$100,B103)=0,C103="",D103="",E103="",F103="",F103&lt;E103,G103&lt;0,H103&lt;0,I103&lt;0,J103&lt;0,K103="",L103&lt;0,L103&gt;1),"خطأ","سليم"))</x:f>
      </x:c>
      <x:c r="P103" s="76" t="n">
        <x:f>IF(A103="",99999,IF(OR(N103="مكتمل",N103="مغلق"),99999,IF(N103="متأخر",100,IF(N103="معرض للخطر",200,IF(N103="قريب",300,400)))+ROW()/10000))</x:f>
        <x:v>99999</x:v>
      </x:c>
      <x:c r="Q103" s="4"/>
      <x:c r="R103" s="4"/>
      <x:c r="S103" s="4"/>
      <x:c r="T103" s="4"/>
      <x:c r="U103" s="4"/>
      <x:c r="V103" s="4"/>
    </x:row>
    <x:row r="104">
      <x:c r="A104" s="29"/>
      <x:c r="B104" s="29"/>
      <x:c r="C104" s="29"/>
      <x:c r="D104" s="29"/>
      <x:c r="E104" s="31"/>
      <x:c r="F104" s="31"/>
      <x:c r="G104" s="79"/>
      <x:c r="H104" s="79"/>
      <x:c r="I104" s="82"/>
      <x:c r="J104" s="82"/>
      <x:c r="K104" s="29"/>
      <x:c r="L104" s="68"/>
      <x:c r="M104" s="29"/>
      <x:c r="N104" s="65" t="str">
        <x:f>IF(A104="","",IF(K104="مكتملة","مكتمل",IF(K104="ملغاة","مغلق",IF(OR(B104="",D104="",F104="",L104=""),"ناقص",IF(F104&lt;'الإعداد'!$D$12,"متأخر",IF(F104&lt;='الإعداد'!$D$12+'الإعداد'!$D$13,"قريب",IF(K104="متعطلة","معرض للخطر","منتظم")))))))</x:f>
      </x:c>
      <x:c r="O104" s="65" t="str">
        <x:f>IF(A104="","",IF(OR(COUNTIF($A$11:$A$120,A104)&gt;1,B104="",COUNTIF('الأهداف'!$A$11:$A$100,B104)=0,C104="",D104="",E104="",F104="",F104&lt;E104,G104&lt;0,H104&lt;0,I104&lt;0,J104&lt;0,K104="",L104&lt;0,L104&gt;1),"خطأ","سليم"))</x:f>
      </x:c>
      <x:c r="P104" s="76" t="n">
        <x:f>IF(A104="",99999,IF(OR(N104="مكتمل",N104="مغلق"),99999,IF(N104="متأخر",100,IF(N104="معرض للخطر",200,IF(N104="قريب",300,400)))+ROW()/10000))</x:f>
        <x:v>99999</x:v>
      </x:c>
      <x:c r="Q104" s="4"/>
      <x:c r="R104" s="4"/>
      <x:c r="S104" s="4"/>
      <x:c r="T104" s="4"/>
      <x:c r="U104" s="4"/>
      <x:c r="V104" s="4"/>
    </x:row>
    <x:row r="105">
      <x:c r="A105" s="29"/>
      <x:c r="B105" s="29"/>
      <x:c r="C105" s="29"/>
      <x:c r="D105" s="29"/>
      <x:c r="E105" s="31"/>
      <x:c r="F105" s="31"/>
      <x:c r="G105" s="79"/>
      <x:c r="H105" s="79"/>
      <x:c r="I105" s="82"/>
      <x:c r="J105" s="82"/>
      <x:c r="K105" s="29"/>
      <x:c r="L105" s="68"/>
      <x:c r="M105" s="29"/>
      <x:c r="N105" s="65" t="str">
        <x:f>IF(A105="","",IF(K105="مكتملة","مكتمل",IF(K105="ملغاة","مغلق",IF(OR(B105="",D105="",F105="",L105=""),"ناقص",IF(F105&lt;'الإعداد'!$D$12,"متأخر",IF(F105&lt;='الإعداد'!$D$12+'الإعداد'!$D$13,"قريب",IF(K105="متعطلة","معرض للخطر","منتظم")))))))</x:f>
      </x:c>
      <x:c r="O105" s="65" t="str">
        <x:f>IF(A105="","",IF(OR(COUNTIF($A$11:$A$120,A105)&gt;1,B105="",COUNTIF('الأهداف'!$A$11:$A$100,B105)=0,C105="",D105="",E105="",F105="",F105&lt;E105,G105&lt;0,H105&lt;0,I105&lt;0,J105&lt;0,K105="",L105&lt;0,L105&gt;1),"خطأ","سليم"))</x:f>
      </x:c>
      <x:c r="P105" s="76" t="n">
        <x:f>IF(A105="",99999,IF(OR(N105="مكتمل",N105="مغلق"),99999,IF(N105="متأخر",100,IF(N105="معرض للخطر",200,IF(N105="قريب",300,400)))+ROW()/10000))</x:f>
        <x:v>99999</x:v>
      </x:c>
      <x:c r="Q105" s="4"/>
      <x:c r="R105" s="4"/>
      <x:c r="S105" s="4"/>
      <x:c r="T105" s="4"/>
      <x:c r="U105" s="4"/>
      <x:c r="V105" s="4"/>
    </x:row>
    <x:row r="106">
      <x:c r="A106" s="29"/>
      <x:c r="B106" s="29"/>
      <x:c r="C106" s="29"/>
      <x:c r="D106" s="29"/>
      <x:c r="E106" s="31"/>
      <x:c r="F106" s="31"/>
      <x:c r="G106" s="79"/>
      <x:c r="H106" s="79"/>
      <x:c r="I106" s="82"/>
      <x:c r="J106" s="82"/>
      <x:c r="K106" s="29"/>
      <x:c r="L106" s="68"/>
      <x:c r="M106" s="29"/>
      <x:c r="N106" s="65" t="str">
        <x:f>IF(A106="","",IF(K106="مكتملة","مكتمل",IF(K106="ملغاة","مغلق",IF(OR(B106="",D106="",F106="",L106=""),"ناقص",IF(F106&lt;'الإعداد'!$D$12,"متأخر",IF(F106&lt;='الإعداد'!$D$12+'الإعداد'!$D$13,"قريب",IF(K106="متعطلة","معرض للخطر","منتظم")))))))</x:f>
      </x:c>
      <x:c r="O106" s="65" t="str">
        <x:f>IF(A106="","",IF(OR(COUNTIF($A$11:$A$120,A106)&gt;1,B106="",COUNTIF('الأهداف'!$A$11:$A$100,B106)=0,C106="",D106="",E106="",F106="",F106&lt;E106,G106&lt;0,H106&lt;0,I106&lt;0,J106&lt;0,K106="",L106&lt;0,L106&gt;1),"خطأ","سليم"))</x:f>
      </x:c>
      <x:c r="P106" s="76" t="n">
        <x:f>IF(A106="",99999,IF(OR(N106="مكتمل",N106="مغلق"),99999,IF(N106="متأخر",100,IF(N106="معرض للخطر",200,IF(N106="قريب",300,400)))+ROW()/10000))</x:f>
        <x:v>99999</x:v>
      </x:c>
      <x:c r="Q106" s="4"/>
      <x:c r="R106" s="4"/>
      <x:c r="S106" s="4"/>
      <x:c r="T106" s="4"/>
      <x:c r="U106" s="4"/>
      <x:c r="V106" s="4"/>
    </x:row>
    <x:row r="107">
      <x:c r="A107" s="29"/>
      <x:c r="B107" s="29"/>
      <x:c r="C107" s="29"/>
      <x:c r="D107" s="29"/>
      <x:c r="E107" s="31"/>
      <x:c r="F107" s="31"/>
      <x:c r="G107" s="79"/>
      <x:c r="H107" s="79"/>
      <x:c r="I107" s="82"/>
      <x:c r="J107" s="82"/>
      <x:c r="K107" s="29"/>
      <x:c r="L107" s="68"/>
      <x:c r="M107" s="29"/>
      <x:c r="N107" s="65" t="str">
        <x:f>IF(A107="","",IF(K107="مكتملة","مكتمل",IF(K107="ملغاة","مغلق",IF(OR(B107="",D107="",F107="",L107=""),"ناقص",IF(F107&lt;'الإعداد'!$D$12,"متأخر",IF(F107&lt;='الإعداد'!$D$12+'الإعداد'!$D$13,"قريب",IF(K107="متعطلة","معرض للخطر","منتظم")))))))</x:f>
      </x:c>
      <x:c r="O107" s="65" t="str">
        <x:f>IF(A107="","",IF(OR(COUNTIF($A$11:$A$120,A107)&gt;1,B107="",COUNTIF('الأهداف'!$A$11:$A$100,B107)=0,C107="",D107="",E107="",F107="",F107&lt;E107,G107&lt;0,H107&lt;0,I107&lt;0,J107&lt;0,K107="",L107&lt;0,L107&gt;1),"خطأ","سليم"))</x:f>
      </x:c>
      <x:c r="P107" s="76" t="n">
        <x:f>IF(A107="",99999,IF(OR(N107="مكتمل",N107="مغلق"),99999,IF(N107="متأخر",100,IF(N107="معرض للخطر",200,IF(N107="قريب",300,400)))+ROW()/10000))</x:f>
        <x:v>99999</x:v>
      </x:c>
      <x:c r="Q107" s="4"/>
      <x:c r="R107" s="4"/>
      <x:c r="S107" s="4"/>
      <x:c r="T107" s="4"/>
      <x:c r="U107" s="4"/>
      <x:c r="V107" s="4"/>
    </x:row>
    <x:row r="108">
      <x:c r="A108" s="29"/>
      <x:c r="B108" s="29"/>
      <x:c r="C108" s="29"/>
      <x:c r="D108" s="29"/>
      <x:c r="E108" s="31"/>
      <x:c r="F108" s="31"/>
      <x:c r="G108" s="79"/>
      <x:c r="H108" s="79"/>
      <x:c r="I108" s="82"/>
      <x:c r="J108" s="82"/>
      <x:c r="K108" s="29"/>
      <x:c r="L108" s="68"/>
      <x:c r="M108" s="29"/>
      <x:c r="N108" s="65" t="str">
        <x:f>IF(A108="","",IF(K108="مكتملة","مكتمل",IF(K108="ملغاة","مغلق",IF(OR(B108="",D108="",F108="",L108=""),"ناقص",IF(F108&lt;'الإعداد'!$D$12,"متأخر",IF(F108&lt;='الإعداد'!$D$12+'الإعداد'!$D$13,"قريب",IF(K108="متعطلة","معرض للخطر","منتظم")))))))</x:f>
      </x:c>
      <x:c r="O108" s="65" t="str">
        <x:f>IF(A108="","",IF(OR(COUNTIF($A$11:$A$120,A108)&gt;1,B108="",COUNTIF('الأهداف'!$A$11:$A$100,B108)=0,C108="",D108="",E108="",F108="",F108&lt;E108,G108&lt;0,H108&lt;0,I108&lt;0,J108&lt;0,K108="",L108&lt;0,L108&gt;1),"خطأ","سليم"))</x:f>
      </x:c>
      <x:c r="P108" s="76" t="n">
        <x:f>IF(A108="",99999,IF(OR(N108="مكتمل",N108="مغلق"),99999,IF(N108="متأخر",100,IF(N108="معرض للخطر",200,IF(N108="قريب",300,400)))+ROW()/10000))</x:f>
        <x:v>99999</x:v>
      </x:c>
      <x:c r="Q108" s="4"/>
      <x:c r="R108" s="4"/>
      <x:c r="S108" s="4"/>
      <x:c r="T108" s="4"/>
      <x:c r="U108" s="4"/>
      <x:c r="V108" s="4"/>
    </x:row>
    <x:row r="109">
      <x:c r="A109" s="29"/>
      <x:c r="B109" s="29"/>
      <x:c r="C109" s="29"/>
      <x:c r="D109" s="29"/>
      <x:c r="E109" s="31"/>
      <x:c r="F109" s="31"/>
      <x:c r="G109" s="79"/>
      <x:c r="H109" s="79"/>
      <x:c r="I109" s="82"/>
      <x:c r="J109" s="82"/>
      <x:c r="K109" s="29"/>
      <x:c r="L109" s="68"/>
      <x:c r="M109" s="29"/>
      <x:c r="N109" s="65" t="str">
        <x:f>IF(A109="","",IF(K109="مكتملة","مكتمل",IF(K109="ملغاة","مغلق",IF(OR(B109="",D109="",F109="",L109=""),"ناقص",IF(F109&lt;'الإعداد'!$D$12,"متأخر",IF(F109&lt;='الإعداد'!$D$12+'الإعداد'!$D$13,"قريب",IF(K109="متعطلة","معرض للخطر","منتظم")))))))</x:f>
      </x:c>
      <x:c r="O109" s="65" t="str">
        <x:f>IF(A109="","",IF(OR(COUNTIF($A$11:$A$120,A109)&gt;1,B109="",COUNTIF('الأهداف'!$A$11:$A$100,B109)=0,C109="",D109="",E109="",F109="",F109&lt;E109,G109&lt;0,H109&lt;0,I109&lt;0,J109&lt;0,K109="",L109&lt;0,L109&gt;1),"خطأ","سليم"))</x:f>
      </x:c>
      <x:c r="P109" s="76" t="n">
        <x:f>IF(A109="",99999,IF(OR(N109="مكتمل",N109="مغلق"),99999,IF(N109="متأخر",100,IF(N109="معرض للخطر",200,IF(N109="قريب",300,400)))+ROW()/10000))</x:f>
        <x:v>99999</x:v>
      </x:c>
      <x:c r="Q109" s="4"/>
      <x:c r="R109" s="4"/>
      <x:c r="S109" s="4"/>
      <x:c r="T109" s="4"/>
      <x:c r="U109" s="4"/>
      <x:c r="V109" s="4"/>
    </x:row>
    <x:row r="110">
      <x:c r="A110" s="29"/>
      <x:c r="B110" s="29"/>
      <x:c r="C110" s="29"/>
      <x:c r="D110" s="29"/>
      <x:c r="E110" s="31"/>
      <x:c r="F110" s="31"/>
      <x:c r="G110" s="79"/>
      <x:c r="H110" s="79"/>
      <x:c r="I110" s="82"/>
      <x:c r="J110" s="82"/>
      <x:c r="K110" s="29"/>
      <x:c r="L110" s="68"/>
      <x:c r="M110" s="29"/>
      <x:c r="N110" s="65" t="str">
        <x:f>IF(A110="","",IF(K110="مكتملة","مكتمل",IF(K110="ملغاة","مغلق",IF(OR(B110="",D110="",F110="",L110=""),"ناقص",IF(F110&lt;'الإعداد'!$D$12,"متأخر",IF(F110&lt;='الإعداد'!$D$12+'الإعداد'!$D$13,"قريب",IF(K110="متعطلة","معرض للخطر","منتظم")))))))</x:f>
      </x:c>
      <x:c r="O110" s="65" t="str">
        <x:f>IF(A110="","",IF(OR(COUNTIF($A$11:$A$120,A110)&gt;1,B110="",COUNTIF('الأهداف'!$A$11:$A$100,B110)=0,C110="",D110="",E110="",F110="",F110&lt;E110,G110&lt;0,H110&lt;0,I110&lt;0,J110&lt;0,K110="",L110&lt;0,L110&gt;1),"خطأ","سليم"))</x:f>
      </x:c>
      <x:c r="P110" s="76" t="n">
        <x:f>IF(A110="",99999,IF(OR(N110="مكتمل",N110="مغلق"),99999,IF(N110="متأخر",100,IF(N110="معرض للخطر",200,IF(N110="قريب",300,400)))+ROW()/10000))</x:f>
        <x:v>99999</x:v>
      </x:c>
      <x:c r="Q110" s="4"/>
      <x:c r="R110" s="4"/>
      <x:c r="S110" s="4"/>
      <x:c r="T110" s="4"/>
      <x:c r="U110" s="4"/>
      <x:c r="V110" s="4"/>
    </x:row>
    <x:row r="111">
      <x:c r="A111" s="29"/>
      <x:c r="B111" s="29"/>
      <x:c r="C111" s="29"/>
      <x:c r="D111" s="29"/>
      <x:c r="E111" s="31"/>
      <x:c r="F111" s="31"/>
      <x:c r="G111" s="79"/>
      <x:c r="H111" s="79"/>
      <x:c r="I111" s="82"/>
      <x:c r="J111" s="82"/>
      <x:c r="K111" s="29"/>
      <x:c r="L111" s="68"/>
      <x:c r="M111" s="29"/>
      <x:c r="N111" s="65" t="str">
        <x:f>IF(A111="","",IF(K111="مكتملة","مكتمل",IF(K111="ملغاة","مغلق",IF(OR(B111="",D111="",F111="",L111=""),"ناقص",IF(F111&lt;'الإعداد'!$D$12,"متأخر",IF(F111&lt;='الإعداد'!$D$12+'الإعداد'!$D$13,"قريب",IF(K111="متعطلة","معرض للخطر","منتظم")))))))</x:f>
      </x:c>
      <x:c r="O111" s="65" t="str">
        <x:f>IF(A111="","",IF(OR(COUNTIF($A$11:$A$120,A111)&gt;1,B111="",COUNTIF('الأهداف'!$A$11:$A$100,B111)=0,C111="",D111="",E111="",F111="",F111&lt;E111,G111&lt;0,H111&lt;0,I111&lt;0,J111&lt;0,K111="",L111&lt;0,L111&gt;1),"خطأ","سليم"))</x:f>
      </x:c>
      <x:c r="P111" s="76" t="n">
        <x:f>IF(A111="",99999,IF(OR(N111="مكتمل",N111="مغلق"),99999,IF(N111="متأخر",100,IF(N111="معرض للخطر",200,IF(N111="قريب",300,400)))+ROW()/10000))</x:f>
        <x:v>99999</x:v>
      </x:c>
      <x:c r="Q111" s="4"/>
      <x:c r="R111" s="4"/>
      <x:c r="S111" s="4"/>
      <x:c r="T111" s="4"/>
      <x:c r="U111" s="4"/>
      <x:c r="V111" s="4"/>
    </x:row>
    <x:row r="112">
      <x:c r="A112" s="29"/>
      <x:c r="B112" s="29"/>
      <x:c r="C112" s="29"/>
      <x:c r="D112" s="29"/>
      <x:c r="E112" s="31"/>
      <x:c r="F112" s="31"/>
      <x:c r="G112" s="79"/>
      <x:c r="H112" s="79"/>
      <x:c r="I112" s="82"/>
      <x:c r="J112" s="82"/>
      <x:c r="K112" s="29"/>
      <x:c r="L112" s="68"/>
      <x:c r="M112" s="29"/>
      <x:c r="N112" s="65" t="str">
        <x:f>IF(A112="","",IF(K112="مكتملة","مكتمل",IF(K112="ملغاة","مغلق",IF(OR(B112="",D112="",F112="",L112=""),"ناقص",IF(F112&lt;'الإعداد'!$D$12,"متأخر",IF(F112&lt;='الإعداد'!$D$12+'الإعداد'!$D$13,"قريب",IF(K112="متعطلة","معرض للخطر","منتظم")))))))</x:f>
      </x:c>
      <x:c r="O112" s="65" t="str">
        <x:f>IF(A112="","",IF(OR(COUNTIF($A$11:$A$120,A112)&gt;1,B112="",COUNTIF('الأهداف'!$A$11:$A$100,B112)=0,C112="",D112="",E112="",F112="",F112&lt;E112,G112&lt;0,H112&lt;0,I112&lt;0,J112&lt;0,K112="",L112&lt;0,L112&gt;1),"خطأ","سليم"))</x:f>
      </x:c>
      <x:c r="P112" s="76" t="n">
        <x:f>IF(A112="",99999,IF(OR(N112="مكتمل",N112="مغلق"),99999,IF(N112="متأخر",100,IF(N112="معرض للخطر",200,IF(N112="قريب",300,400)))+ROW()/10000))</x:f>
        <x:v>99999</x:v>
      </x:c>
      <x:c r="Q112" s="4"/>
      <x:c r="R112" s="4"/>
      <x:c r="S112" s="4"/>
      <x:c r="T112" s="4"/>
      <x:c r="U112" s="4"/>
      <x:c r="V112" s="4"/>
    </x:row>
    <x:row r="113">
      <x:c r="A113" s="29"/>
      <x:c r="B113" s="29"/>
      <x:c r="C113" s="29"/>
      <x:c r="D113" s="29"/>
      <x:c r="E113" s="31"/>
      <x:c r="F113" s="31"/>
      <x:c r="G113" s="79"/>
      <x:c r="H113" s="79"/>
      <x:c r="I113" s="82"/>
      <x:c r="J113" s="82"/>
      <x:c r="K113" s="29"/>
      <x:c r="L113" s="68"/>
      <x:c r="M113" s="29"/>
      <x:c r="N113" s="65" t="str">
        <x:f>IF(A113="","",IF(K113="مكتملة","مكتمل",IF(K113="ملغاة","مغلق",IF(OR(B113="",D113="",F113="",L113=""),"ناقص",IF(F113&lt;'الإعداد'!$D$12,"متأخر",IF(F113&lt;='الإعداد'!$D$12+'الإعداد'!$D$13,"قريب",IF(K113="متعطلة","معرض للخطر","منتظم")))))))</x:f>
      </x:c>
      <x:c r="O113" s="65" t="str">
        <x:f>IF(A113="","",IF(OR(COUNTIF($A$11:$A$120,A113)&gt;1,B113="",COUNTIF('الأهداف'!$A$11:$A$100,B113)=0,C113="",D113="",E113="",F113="",F113&lt;E113,G113&lt;0,H113&lt;0,I113&lt;0,J113&lt;0,K113="",L113&lt;0,L113&gt;1),"خطأ","سليم"))</x:f>
      </x:c>
      <x:c r="P113" s="76" t="n">
        <x:f>IF(A113="",99999,IF(OR(N113="مكتمل",N113="مغلق"),99999,IF(N113="متأخر",100,IF(N113="معرض للخطر",200,IF(N113="قريب",300,400)))+ROW()/10000))</x:f>
        <x:v>99999</x:v>
      </x:c>
      <x:c r="Q113" s="4"/>
      <x:c r="R113" s="4"/>
      <x:c r="S113" s="4"/>
      <x:c r="T113" s="4"/>
      <x:c r="U113" s="4"/>
      <x:c r="V113" s="4"/>
    </x:row>
    <x:row r="114">
      <x:c r="A114" s="29"/>
      <x:c r="B114" s="29"/>
      <x:c r="C114" s="29"/>
      <x:c r="D114" s="29"/>
      <x:c r="E114" s="31"/>
      <x:c r="F114" s="31"/>
      <x:c r="G114" s="79"/>
      <x:c r="H114" s="79"/>
      <x:c r="I114" s="82"/>
      <x:c r="J114" s="82"/>
      <x:c r="K114" s="29"/>
      <x:c r="L114" s="68"/>
      <x:c r="M114" s="29"/>
      <x:c r="N114" s="65" t="str">
        <x:f>IF(A114="","",IF(K114="مكتملة","مكتمل",IF(K114="ملغاة","مغلق",IF(OR(B114="",D114="",F114="",L114=""),"ناقص",IF(F114&lt;'الإعداد'!$D$12,"متأخر",IF(F114&lt;='الإعداد'!$D$12+'الإعداد'!$D$13,"قريب",IF(K114="متعطلة","معرض للخطر","منتظم")))))))</x:f>
      </x:c>
      <x:c r="O114" s="65" t="str">
        <x:f>IF(A114="","",IF(OR(COUNTIF($A$11:$A$120,A114)&gt;1,B114="",COUNTIF('الأهداف'!$A$11:$A$100,B114)=0,C114="",D114="",E114="",F114="",F114&lt;E114,G114&lt;0,H114&lt;0,I114&lt;0,J114&lt;0,K114="",L114&lt;0,L114&gt;1),"خطأ","سليم"))</x:f>
      </x:c>
      <x:c r="P114" s="76" t="n">
        <x:f>IF(A114="",99999,IF(OR(N114="مكتمل",N114="مغلق"),99999,IF(N114="متأخر",100,IF(N114="معرض للخطر",200,IF(N114="قريب",300,400)))+ROW()/10000))</x:f>
        <x:v>99999</x:v>
      </x:c>
      <x:c r="Q114" s="4"/>
      <x:c r="R114" s="4"/>
      <x:c r="S114" s="4"/>
      <x:c r="T114" s="4"/>
      <x:c r="U114" s="4"/>
      <x:c r="V114" s="4"/>
    </x:row>
    <x:row r="115">
      <x:c r="A115" s="29"/>
      <x:c r="B115" s="29"/>
      <x:c r="C115" s="29"/>
      <x:c r="D115" s="29"/>
      <x:c r="E115" s="31"/>
      <x:c r="F115" s="31"/>
      <x:c r="G115" s="79"/>
      <x:c r="H115" s="79"/>
      <x:c r="I115" s="82"/>
      <x:c r="J115" s="82"/>
      <x:c r="K115" s="29"/>
      <x:c r="L115" s="68"/>
      <x:c r="M115" s="29"/>
      <x:c r="N115" s="65" t="str">
        <x:f>IF(A115="","",IF(K115="مكتملة","مكتمل",IF(K115="ملغاة","مغلق",IF(OR(B115="",D115="",F115="",L115=""),"ناقص",IF(F115&lt;'الإعداد'!$D$12,"متأخر",IF(F115&lt;='الإعداد'!$D$12+'الإعداد'!$D$13,"قريب",IF(K115="متعطلة","معرض للخطر","منتظم")))))))</x:f>
      </x:c>
      <x:c r="O115" s="65" t="str">
        <x:f>IF(A115="","",IF(OR(COUNTIF($A$11:$A$120,A115)&gt;1,B115="",COUNTIF('الأهداف'!$A$11:$A$100,B115)=0,C115="",D115="",E115="",F115="",F115&lt;E115,G115&lt;0,H115&lt;0,I115&lt;0,J115&lt;0,K115="",L115&lt;0,L115&gt;1),"خطأ","سليم"))</x:f>
      </x:c>
      <x:c r="P115" s="76" t="n">
        <x:f>IF(A115="",99999,IF(OR(N115="مكتمل",N115="مغلق"),99999,IF(N115="متأخر",100,IF(N115="معرض للخطر",200,IF(N115="قريب",300,400)))+ROW()/10000))</x:f>
        <x:v>99999</x:v>
      </x:c>
      <x:c r="Q115" s="4"/>
      <x:c r="R115" s="4"/>
      <x:c r="S115" s="4"/>
      <x:c r="T115" s="4"/>
      <x:c r="U115" s="4"/>
      <x:c r="V115" s="4"/>
    </x:row>
    <x:row r="116">
      <x:c r="A116" s="29"/>
      <x:c r="B116" s="29"/>
      <x:c r="C116" s="29"/>
      <x:c r="D116" s="29"/>
      <x:c r="E116" s="31"/>
      <x:c r="F116" s="31"/>
      <x:c r="G116" s="79"/>
      <x:c r="H116" s="79"/>
      <x:c r="I116" s="82"/>
      <x:c r="J116" s="82"/>
      <x:c r="K116" s="29"/>
      <x:c r="L116" s="68"/>
      <x:c r="M116" s="29"/>
      <x:c r="N116" s="65" t="str">
        <x:f>IF(A116="","",IF(K116="مكتملة","مكتمل",IF(K116="ملغاة","مغلق",IF(OR(B116="",D116="",F116="",L116=""),"ناقص",IF(F116&lt;'الإعداد'!$D$12,"متأخر",IF(F116&lt;='الإعداد'!$D$12+'الإعداد'!$D$13,"قريب",IF(K116="متعطلة","معرض للخطر","منتظم")))))))</x:f>
      </x:c>
      <x:c r="O116" s="65" t="str">
        <x:f>IF(A116="","",IF(OR(COUNTIF($A$11:$A$120,A116)&gt;1,B116="",COUNTIF('الأهداف'!$A$11:$A$100,B116)=0,C116="",D116="",E116="",F116="",F116&lt;E116,G116&lt;0,H116&lt;0,I116&lt;0,J116&lt;0,K116="",L116&lt;0,L116&gt;1),"خطأ","سليم"))</x:f>
      </x:c>
      <x:c r="P116" s="76" t="n">
        <x:f>IF(A116="",99999,IF(OR(N116="مكتمل",N116="مغلق"),99999,IF(N116="متأخر",100,IF(N116="معرض للخطر",200,IF(N116="قريب",300,400)))+ROW()/10000))</x:f>
        <x:v>99999</x:v>
      </x:c>
      <x:c r="Q116" s="4"/>
      <x:c r="R116" s="4"/>
      <x:c r="S116" s="4"/>
      <x:c r="T116" s="4"/>
      <x:c r="U116" s="4"/>
      <x:c r="V116" s="4"/>
    </x:row>
    <x:row r="117">
      <x:c r="A117" s="29"/>
      <x:c r="B117" s="29"/>
      <x:c r="C117" s="29"/>
      <x:c r="D117" s="29"/>
      <x:c r="E117" s="31"/>
      <x:c r="F117" s="31"/>
      <x:c r="G117" s="79"/>
      <x:c r="H117" s="79"/>
      <x:c r="I117" s="82"/>
      <x:c r="J117" s="82"/>
      <x:c r="K117" s="29"/>
      <x:c r="L117" s="68"/>
      <x:c r="M117" s="29"/>
      <x:c r="N117" s="65" t="str">
        <x:f>IF(A117="","",IF(K117="مكتملة","مكتمل",IF(K117="ملغاة","مغلق",IF(OR(B117="",D117="",F117="",L117=""),"ناقص",IF(F117&lt;'الإعداد'!$D$12,"متأخر",IF(F117&lt;='الإعداد'!$D$12+'الإعداد'!$D$13,"قريب",IF(K117="متعطلة","معرض للخطر","منتظم")))))))</x:f>
      </x:c>
      <x:c r="O117" s="65" t="str">
        <x:f>IF(A117="","",IF(OR(COUNTIF($A$11:$A$120,A117)&gt;1,B117="",COUNTIF('الأهداف'!$A$11:$A$100,B117)=0,C117="",D117="",E117="",F117="",F117&lt;E117,G117&lt;0,H117&lt;0,I117&lt;0,J117&lt;0,K117="",L117&lt;0,L117&gt;1),"خطأ","سليم"))</x:f>
      </x:c>
      <x:c r="P117" s="76" t="n">
        <x:f>IF(A117="",99999,IF(OR(N117="مكتمل",N117="مغلق"),99999,IF(N117="متأخر",100,IF(N117="معرض للخطر",200,IF(N117="قريب",300,400)))+ROW()/10000))</x:f>
        <x:v>99999</x:v>
      </x:c>
      <x:c r="Q117" s="4"/>
      <x:c r="R117" s="4"/>
      <x:c r="S117" s="4"/>
      <x:c r="T117" s="4"/>
      <x:c r="U117" s="4"/>
      <x:c r="V117" s="4"/>
    </x:row>
    <x:row r="118">
      <x:c r="A118" s="29"/>
      <x:c r="B118" s="29"/>
      <x:c r="C118" s="29"/>
      <x:c r="D118" s="29"/>
      <x:c r="E118" s="31"/>
      <x:c r="F118" s="31"/>
      <x:c r="G118" s="79"/>
      <x:c r="H118" s="79"/>
      <x:c r="I118" s="82"/>
      <x:c r="J118" s="82"/>
      <x:c r="K118" s="29"/>
      <x:c r="L118" s="68"/>
      <x:c r="M118" s="29"/>
      <x:c r="N118" s="65" t="str">
        <x:f>IF(A118="","",IF(K118="مكتملة","مكتمل",IF(K118="ملغاة","مغلق",IF(OR(B118="",D118="",F118="",L118=""),"ناقص",IF(F118&lt;'الإعداد'!$D$12,"متأخر",IF(F118&lt;='الإعداد'!$D$12+'الإعداد'!$D$13,"قريب",IF(K118="متعطلة","معرض للخطر","منتظم")))))))</x:f>
      </x:c>
      <x:c r="O118" s="65" t="str">
        <x:f>IF(A118="","",IF(OR(COUNTIF($A$11:$A$120,A118)&gt;1,B118="",COUNTIF('الأهداف'!$A$11:$A$100,B118)=0,C118="",D118="",E118="",F118="",F118&lt;E118,G118&lt;0,H118&lt;0,I118&lt;0,J118&lt;0,K118="",L118&lt;0,L118&gt;1),"خطأ","سليم"))</x:f>
      </x:c>
      <x:c r="P118" s="76" t="n">
        <x:f>IF(A118="",99999,IF(OR(N118="مكتمل",N118="مغلق"),99999,IF(N118="متأخر",100,IF(N118="معرض للخطر",200,IF(N118="قريب",300,400)))+ROW()/10000))</x:f>
        <x:v>99999</x:v>
      </x:c>
      <x:c r="Q118" s="4"/>
      <x:c r="R118" s="4"/>
      <x:c r="S118" s="4"/>
      <x:c r="T118" s="4"/>
      <x:c r="U118" s="4"/>
      <x:c r="V118" s="4"/>
    </x:row>
    <x:row r="119">
      <x:c r="A119" s="29"/>
      <x:c r="B119" s="29"/>
      <x:c r="C119" s="29"/>
      <x:c r="D119" s="29"/>
      <x:c r="E119" s="31"/>
      <x:c r="F119" s="31"/>
      <x:c r="G119" s="79"/>
      <x:c r="H119" s="79"/>
      <x:c r="I119" s="82"/>
      <x:c r="J119" s="82"/>
      <x:c r="K119" s="29"/>
      <x:c r="L119" s="68"/>
      <x:c r="M119" s="29"/>
      <x:c r="N119" s="65" t="str">
        <x:f>IF(A119="","",IF(K119="مكتملة","مكتمل",IF(K119="ملغاة","مغلق",IF(OR(B119="",D119="",F119="",L119=""),"ناقص",IF(F119&lt;'الإعداد'!$D$12,"متأخر",IF(F119&lt;='الإعداد'!$D$12+'الإعداد'!$D$13,"قريب",IF(K119="متعطلة","معرض للخطر","منتظم")))))))</x:f>
      </x:c>
      <x:c r="O119" s="65" t="str">
        <x:f>IF(A119="","",IF(OR(COUNTIF($A$11:$A$120,A119)&gt;1,B119="",COUNTIF('الأهداف'!$A$11:$A$100,B119)=0,C119="",D119="",E119="",F119="",F119&lt;E119,G119&lt;0,H119&lt;0,I119&lt;0,J119&lt;0,K119="",L119&lt;0,L119&gt;1),"خطأ","سليم"))</x:f>
      </x:c>
      <x:c r="P119" s="76" t="n">
        <x:f>IF(A119="",99999,IF(OR(N119="مكتمل",N119="مغلق"),99999,IF(N119="متأخر",100,IF(N119="معرض للخطر",200,IF(N119="قريب",300,400)))+ROW()/10000))</x:f>
        <x:v>99999</x:v>
      </x:c>
      <x:c r="Q119" s="4"/>
      <x:c r="R119" s="4"/>
      <x:c r="S119" s="4"/>
      <x:c r="T119" s="4"/>
      <x:c r="U119" s="4"/>
      <x:c r="V119" s="4"/>
    </x:row>
    <x:row r="120">
      <x:c r="A120" s="30"/>
      <x:c r="B120" s="30"/>
      <x:c r="C120" s="30"/>
      <x:c r="D120" s="30"/>
      <x:c r="E120" s="71"/>
      <x:c r="F120" s="71"/>
      <x:c r="G120" s="80"/>
      <x:c r="H120" s="80"/>
      <x:c r="I120" s="83"/>
      <x:c r="J120" s="83"/>
      <x:c r="K120" s="30"/>
      <x:c r="L120" s="69"/>
      <x:c r="M120" s="30"/>
      <x:c r="N120" s="66" t="str">
        <x:f>IF(A120="","",IF(K120="مكتملة","مكتمل",IF(K120="ملغاة","مغلق",IF(OR(B120="",D120="",F120="",L120=""),"ناقص",IF(F120&lt;'الإعداد'!$D$12,"متأخر",IF(F120&lt;='الإعداد'!$D$12+'الإعداد'!$D$13,"قريب",IF(K120="متعطلة","معرض للخطر","منتظم")))))))</x:f>
      </x:c>
      <x:c r="O120" s="66" t="str">
        <x:f>IF(A120="","",IF(OR(COUNTIF($A$11:$A$120,A120)&gt;1,B120="",COUNTIF('الأهداف'!$A$11:$A$100,B120)=0,C120="",D120="",E120="",F120="",F120&lt;E120,G120&lt;0,H120&lt;0,I120&lt;0,J120&lt;0,K120="",L120&lt;0,L120&gt;1),"خطأ","سليم"))</x:f>
      </x:c>
      <x:c r="P120" s="77" t="n">
        <x:f>IF(A120="",99999,IF(OR(N120="مكتمل",N120="مغلق"),99999,IF(N120="متأخر",100,IF(N120="معرض للخطر",200,IF(N120="قريب",300,400)))+ROW()/10000))</x:f>
        <x:v>99999</x:v>
      </x:c>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N11:N120">
    <x:cfRule type="containsText" dxfId="3" priority="1" operator="containsText" text="متأخر"/>
    <x:cfRule type="containsText" dxfId="4" priority="2" operator="containsText" text="معرض للخطر"/>
  </x:conditionalFormatting>
  <x:conditionalFormatting sqref="O11:O120">
    <x:cfRule type="containsText" dxfId="5" priority="3" operator="containsText" text="خطأ"/>
  </x:conditionalFormatting>
  <x:dataValidations count="3">
    <x:dataValidation type="list" sqref="B11:B120">
      <x:formula1>$AA$1:$AA$6</x:formula1>
    </x:dataValidation>
    <x:dataValidation type="list" sqref="D11:D120">
      <x:formula1>$AB$1:$AB$6</x:formula1>
    </x:dataValidation>
    <x:dataValidation type="list" sqref="K11:K120">
      <x:formula1>$AC$1:$AC$5</x:formula1>
    </x:dataValidation>
  </x:dataValidations>
  <x:pageMargins left="0.7" right="0.7" top="0.75" bottom="0.75" header="0.3" footer="0.3"/>
  <x:tableParts count="1">
    <x:tablePart xmlns:r="http://schemas.openxmlformats.org/officeDocument/2006/relationships" r:id="Rb8906e8410574b88"/>
  </x:tableParts>
</x:worksheet>
</file>

<file path=xl/worksheets/sheet6.xml><?xml version="1.0" encoding="utf-8"?>
<x:worksheet xmlns:x="http://schemas.openxmlformats.org/spreadsheetml/2006/main">
  <x:sheetViews>
    <x:sheetView showGridLines="0" workbookViewId="0" rightToLeft="1">
      <x:pane ySplit="10" topLeftCell="A11" activePane="bottomLeft" state="frozen"/>
    </x:sheetView>
  </x:sheetViews>
  <x:sheetFormatPr defaultRowHeight="15"/>
  <x:cols>
    <x:col min="1" max="1" width="14" hidden="0" customWidth="1"/>
    <x:col min="2" max="2" width="12" hidden="0" customWidth="1"/>
    <x:col min="3" max="3" width="12" hidden="0" customWidth="1"/>
    <x:col min="4" max="4" width="38" hidden="0" customWidth="1"/>
    <x:col min="5" max="5" width="20" hidden="0" customWidth="1"/>
    <x:col min="6" max="6" width="12" hidden="0" customWidth="1"/>
    <x:col min="7" max="7" width="18" hidden="0" customWidth="1"/>
    <x:col min="8" max="8" width="14" hidden="0" customWidth="1"/>
    <x:col min="9" max="9" width="14" hidden="0" customWidth="1"/>
    <x:col min="10" max="10" width="14" hidden="0" customWidth="1"/>
    <x:col min="11" max="11" width="13" hidden="0" customWidth="1"/>
    <x:col min="12" max="12" width="16" hidden="0" customWidth="1"/>
    <x:col min="13" max="13" width="36" hidden="0" customWidth="1"/>
    <x:col min="14" max="14" width="14" hidden="0" customWidth="1"/>
    <x:col min="27" max="27" width="2" hidden="1" customWidth="1"/>
    <x:col min="28" max="28" width="2" hidden="1" customWidth="1"/>
    <x:col min="29" max="29" width="2" hidden="1" customWidth="1"/>
    <x:col min="30" max="30"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G-001</x:v>
      </x:c>
      <x:c r="AB1" t="str">
        <x:v>مايا حسن</x:v>
      </x:c>
      <x:c r="AC1" t="str">
        <x:v>%</x:v>
      </x:c>
      <x:c r="AD1" t="str">
        <x:v>الأعلى أفضل</x:v>
      </x:c>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8" t="str">
        <x:v>بطاقة المؤشرات</x:v>
      </x:c>
      <x:c r="L2" s="9"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c r="AA2" t="str">
        <x:v>G-002</x:v>
      </x:c>
      <x:c r="AB2" t="str">
        <x:v>دانيال رويز</x:v>
      </x:c>
      <x:c r="AC2" t="str">
        <x:v>عدد</x:v>
      </x:c>
      <x:c r="AD2" t="str">
        <x:v>الأقل أفضل</x:v>
      </x:c>
    </x:row>
    <x:row r="3">
      <x:c r="A3" s="4"/>
      <x:c r="B3" s="4"/>
      <x:c r="C3" s="4"/>
      <x:c r="D3" s="4"/>
      <x:c r="E3" s="4"/>
      <x:c r="F3" s="4"/>
      <x:c r="G3" s="4"/>
      <x:c r="H3" s="4"/>
      <x:c r="I3" s="4"/>
      <x:c r="J3" s="4"/>
      <x:c r="K3" s="4"/>
      <x:c r="L3" s="4"/>
      <x:c r="M3" s="4"/>
      <x:c r="N3" s="4"/>
      <x:c r="O3" s="4"/>
      <x:c r="P3" s="4"/>
      <x:c r="Q3" s="4"/>
      <x:c r="R3" s="4"/>
      <x:c r="S3" s="4"/>
      <x:c r="T3" s="4"/>
      <x:c r="U3" s="4"/>
      <x:c r="V3" s="4"/>
      <x:c r="AA3" t="str">
        <x:v>G-003</x:v>
      </x:c>
      <x:c r="AB3" t="str">
        <x:v>صوفيا كيم</x:v>
      </x:c>
      <x:c r="AC3" t="str">
        <x:v>دولار</x:v>
      </x:c>
      <x:c r="AD3" t="str">
        <x:v>تحقيق الهدف</x:v>
      </x:c>
    </x:row>
    <x:row r="4" ht="20" customHeight="1">
      <x:c r="A4" s="15" t="str">
        <x:v>ضبط الأداء</x:v>
      </x:c>
      <x:c r="B4" s="15" t="str">
        <x:v>ضبط الأداء</x:v>
      </x:c>
      <x:c r="C4" s="15" t="str">
        <x:v>ضبط الأداء</x:v>
      </x:c>
      <x:c r="D4" s="15" t="str">
        <x:v>ضبط الأداء</x:v>
      </x:c>
      <x:c r="E4" s="15" t="str">
        <x:v>ضبط الأداء</x:v>
      </x:c>
      <x:c r="F4" s="15" t="str">
        <x:v>ضبط الأداء</x:v>
      </x:c>
      <x:c r="G4" s="15" t="str">
        <x:v>ضبط الأداء</x:v>
      </x:c>
      <x:c r="H4" s="15" t="str">
        <x:v>ضبط الأداء</x:v>
      </x:c>
      <x:c r="I4" s="15" t="str">
        <x:v>ضبط الأداء</x:v>
      </x:c>
      <x:c r="J4" s="15" t="str">
        <x:v>ضبط الأداء</x:v>
      </x:c>
      <x:c r="K4" s="15" t="str">
        <x:v>ضبط الأداء</x:v>
      </x:c>
      <x:c r="L4" s="15" t="str">
        <x:v>ضبط الأداء</x:v>
      </x:c>
      <x:c r="M4" s="15" t="str">
        <x:v>ضبط الأداء</x:v>
      </x:c>
      <x:c r="N4" s="15" t="str">
        <x:v>ضبط الأداء</x:v>
      </x:c>
      <x:c r="O4" s="15" t="str">
        <x:v>ضبط الأداء</x:v>
      </x:c>
      <x:c r="P4" s="15" t="str">
        <x:v>ضبط الأداء</x:v>
      </x:c>
      <x:c r="Q4" s="15" t="str">
        <x:v>ضبط الأداء</x:v>
      </x:c>
      <x:c r="R4" s="15" t="str">
        <x:v>ضبط الأداء</x:v>
      </x:c>
      <x:c r="S4" s="15" t="str">
        <x:v>ضبط الأداء</x:v>
      </x:c>
      <x:c r="T4" s="15" t="str">
        <x:v>ضبط الأداء</x:v>
      </x:c>
      <x:c r="U4" s="15" t="str">
        <x:v>ضبط الأداء</x:v>
      </x:c>
      <x:c r="V4" s="15" t="str">
        <x:v>ضبط الأداء</x:v>
      </x:c>
      <x:c r="AA4" t="str">
        <x:v>G-004</x:v>
      </x:c>
      <x:c r="AB4" t="str">
        <x:v>لوكاس مارتن</x:v>
      </x:c>
      <x:c r="AC4" t="str">
        <x:v>أيام</x:v>
      </x:c>
    </x:row>
    <x:row r="5">
      <x:c r="A5" s="4"/>
      <x:c r="B5" s="4"/>
      <x:c r="C5" s="4"/>
      <x:c r="D5" s="4"/>
      <x:c r="E5" s="4"/>
      <x:c r="F5" s="4"/>
      <x:c r="G5" s="4"/>
      <x:c r="H5" s="4"/>
      <x:c r="I5" s="4"/>
      <x:c r="J5" s="4"/>
      <x:c r="K5" s="4"/>
      <x:c r="L5" s="4"/>
      <x:c r="M5" s="4"/>
      <x:c r="N5" s="4"/>
      <x:c r="O5" s="4"/>
      <x:c r="P5" s="4"/>
      <x:c r="Q5" s="4"/>
      <x:c r="R5" s="4"/>
      <x:c r="S5" s="4"/>
      <x:c r="T5" s="4"/>
      <x:c r="U5" s="4"/>
      <x:c r="V5" s="4"/>
      <x:c r="AA5" t="str">
        <x:v>G-005</x:v>
      </x:c>
      <x:c r="AB5" t="str">
        <x:v>نور المنصوري</x:v>
      </x:c>
      <x:c r="AC5" t="str">
        <x:v>ساعات</x:v>
      </x:c>
    </x:row>
    <x:row r="6" ht="22" customHeight="1">
      <x:c r="A6" s="17" t="str">
        <x:v>بطاقة مؤشرات الأداء</x:v>
      </x:c>
      <x:c r="B6" s="17" t="str">
        <x:v>بطاقة مؤشرات الأداء</x:v>
      </x:c>
      <x:c r="C6" s="17" t="str">
        <x:v>بطاقة مؤشرات الأداء</x:v>
      </x:c>
      <x:c r="D6" s="17" t="str">
        <x:v>بطاقة مؤشرات الأداء</x:v>
      </x:c>
      <x:c r="E6" s="17" t="str">
        <x:v>بطاقة مؤشرات الأداء</x:v>
      </x:c>
      <x:c r="F6" s="17" t="str">
        <x:v>بطاقة مؤشرات الأداء</x:v>
      </x:c>
      <x:c r="G6" s="17" t="str">
        <x:v>بطاقة مؤشرات الأداء</x:v>
      </x:c>
      <x:c r="H6" s="17" t="str">
        <x:v>بطاقة مؤشرات الأداء</x:v>
      </x:c>
      <x:c r="I6" s="17" t="str">
        <x:v>بطاقة مؤشرات الأداء</x:v>
      </x:c>
      <x:c r="J6" s="17" t="str">
        <x:v>بطاقة مؤشرات الأداء</x:v>
      </x:c>
      <x:c r="K6" s="17" t="str">
        <x:v>بطاقة مؤشرات الأداء</x:v>
      </x:c>
      <x:c r="L6" s="17" t="str">
        <x:v>بطاقة مؤشرات الأداء</x:v>
      </x:c>
      <x:c r="M6" s="17" t="str">
        <x:v>بطاقة مؤشرات الأداء</x:v>
      </x:c>
      <x:c r="N6" s="17" t="str">
        <x:v>بطاقة مؤشرات الأداء</x:v>
      </x:c>
      <x:c r="O6" s="17" t="str">
        <x:v>بطاقة مؤشرات الأداء</x:v>
      </x:c>
      <x:c r="P6" s="17" t="str">
        <x:v>بطاقة مؤشرات الأداء</x:v>
      </x:c>
      <x:c r="Q6" s="17" t="str">
        <x:v>بطاقة مؤشرات الأداء</x:v>
      </x:c>
      <x:c r="R6" s="17" t="str">
        <x:v>بطاقة مؤشرات الأداء</x:v>
      </x:c>
      <x:c r="S6" s="17" t="str">
        <x:v>بطاقة مؤشرات الأداء</x:v>
      </x:c>
      <x:c r="T6" s="17" t="str">
        <x:v>بطاقة مؤشرات الأداء</x:v>
      </x:c>
      <x:c r="U6" s="17" t="str">
        <x:v>بطاقة مؤشرات الأداء</x:v>
      </x:c>
      <x:c r="V6" s="17" t="str">
        <x:v>بطاقة مؤشرات الأداء</x:v>
      </x:c>
      <x:c r="AA6" t="str">
        <x:v>G-006</x:v>
      </x:c>
      <x:c r="AB6" t="str">
        <x:v>عمر صالح</x:v>
      </x:c>
      <x:c r="AC6" t="str">
        <x:v>دقائق</x:v>
      </x:c>
    </x:row>
    <x:row r="7" ht="22" customHeight="1">
      <x:c r="A7" s="18" t="str">
        <x:v>تتبع مقاييس النتائج حسب الفترة دون إخفاء المستهدفات أو النتائج الناقصة.</x:v>
      </x:c>
      <x:c r="B7" s="18" t="str">
        <x:v>تتبع مقاييس النتائج حسب الفترة دون إخفاء المستهدفات أو النتائج الناقصة.</x:v>
      </x:c>
      <x:c r="C7" s="18" t="str">
        <x:v>تتبع مقاييس النتائج حسب الفترة دون إخفاء المستهدفات أو النتائج الناقصة.</x:v>
      </x:c>
      <x:c r="D7" s="18" t="str">
        <x:v>تتبع مقاييس النتائج حسب الفترة دون إخفاء المستهدفات أو النتائج الناقصة.</x:v>
      </x:c>
      <x:c r="E7" s="18" t="str">
        <x:v>تتبع مقاييس النتائج حسب الفترة دون إخفاء المستهدفات أو النتائج الناقصة.</x:v>
      </x:c>
      <x:c r="F7" s="18" t="str">
        <x:v>تتبع مقاييس النتائج حسب الفترة دون إخفاء المستهدفات أو النتائج الناقصة.</x:v>
      </x:c>
      <x:c r="G7" s="18" t="str">
        <x:v>تتبع مقاييس النتائج حسب الفترة دون إخفاء المستهدفات أو النتائج الناقصة.</x:v>
      </x:c>
      <x:c r="H7" s="18" t="str">
        <x:v>تتبع مقاييس النتائج حسب الفترة دون إخفاء المستهدفات أو النتائج الناقصة.</x:v>
      </x:c>
      <x:c r="I7" s="18" t="str">
        <x:v>تتبع مقاييس النتائج حسب الفترة دون إخفاء المستهدفات أو النتائج الناقصة.</x:v>
      </x:c>
      <x:c r="J7" s="18" t="str">
        <x:v>تتبع مقاييس النتائج حسب الفترة دون إخفاء المستهدفات أو النتائج الناقصة.</x:v>
      </x:c>
      <x:c r="K7" s="18" t="str">
        <x:v>تتبع مقاييس النتائج حسب الفترة دون إخفاء المستهدفات أو النتائج الناقصة.</x:v>
      </x:c>
      <x:c r="L7" s="18" t="str">
        <x:v>تتبع مقاييس النتائج حسب الفترة دون إخفاء المستهدفات أو النتائج الناقصة.</x:v>
      </x:c>
      <x:c r="M7" s="18" t="str">
        <x:v>تتبع مقاييس النتائج حسب الفترة دون إخفاء المستهدفات أو النتائج الناقصة.</x:v>
      </x:c>
      <x:c r="N7" s="18" t="str">
        <x:v>تتبع مقاييس النتائج حسب الفترة دون إخفاء المستهدفات أو النتائج الناقصة.</x:v>
      </x:c>
      <x:c r="O7" s="18" t="str">
        <x:v>تتبع مقاييس النتائج حسب الفترة دون إخفاء المستهدفات أو النتائج الناقصة.</x:v>
      </x:c>
      <x:c r="P7" s="18" t="str">
        <x:v>تتبع مقاييس النتائج حسب الفترة دون إخفاء المستهدفات أو النتائج الناقصة.</x:v>
      </x:c>
      <x:c r="Q7" s="18" t="str">
        <x:v>تتبع مقاييس النتائج حسب الفترة دون إخفاء المستهدفات أو النتائج الناقصة.</x:v>
      </x:c>
      <x:c r="R7" s="18" t="str">
        <x:v>تتبع مقاييس النتائج حسب الفترة دون إخفاء المستهدفات أو النتائج الناقصة.</x:v>
      </x:c>
      <x:c r="S7" s="18" t="str">
        <x:v>تتبع مقاييس النتائج حسب الفترة دون إخفاء المستهدفات أو النتائج الناقصة.</x:v>
      </x:c>
      <x:c r="T7" s="18" t="str">
        <x:v>تتبع مقاييس النتائج حسب الفترة دون إخفاء المستهدفات أو النتائج الناقصة.</x:v>
      </x:c>
      <x:c r="U7" s="18" t="str">
        <x:v>تتبع مقاييس النتائج حسب الفترة دون إخفاء المستهدفات أو النتائج الناقصة.</x:v>
      </x:c>
      <x:c r="V7" s="18" t="str">
        <x:v>تتبع مقاييس النتائج حسب الفترة دون إخفاء المستهدفات أو النتائج الناقصة.</x:v>
      </x:c>
      <x:c r="AC7" t="str">
        <x:v>درجة</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الفترة</x:v>
      </x:c>
      <x:c r="B10" s="42" t="str">
        <x:v>معرف المؤشر</x:v>
      </x:c>
      <x:c r="C10" s="42" t="str">
        <x:v>معرف الهدف</x:v>
      </x:c>
      <x:c r="D10" s="42" t="str">
        <x:v>المؤشر</x:v>
      </x:c>
      <x:c r="E10" s="42" t="str">
        <x:v>المسؤول</x:v>
      </x:c>
      <x:c r="F10" s="42" t="str">
        <x:v>الوحدة</x:v>
      </x:c>
      <x:c r="G10" s="42" t="str">
        <x:v>الاتجاه</x:v>
      </x:c>
      <x:c r="H10" s="42" t="str">
        <x:v>المستهدف</x:v>
      </x:c>
      <x:c r="I10" s="42" t="str">
        <x:v>الفعلي</x:v>
      </x:c>
      <x:c r="J10" s="42" t="str">
        <x:v>الانحراف</x:v>
      </x:c>
      <x:c r="K10" s="42" t="str">
        <x:v>التحقيق</x:v>
      </x:c>
      <x:c r="L10" s="42" t="str">
        <x:v>الحالة</x:v>
      </x:c>
      <x:c r="M10" s="42" t="str">
        <x:v>الدليل / الملاحظات</x:v>
      </x:c>
      <x:c r="N10" s="43" t="str">
        <x:v>فحص البيانات</x:v>
      </x:c>
      <x:c r="O10" s="4"/>
      <x:c r="P10" s="4"/>
      <x:c r="Q10" s="4"/>
      <x:c r="R10" s="4"/>
      <x:c r="S10" s="4"/>
      <x:c r="T10" s="4"/>
      <x:c r="U10" s="4"/>
      <x:c r="V10" s="4"/>
    </x:row>
    <x:row r="11">
      <x:c r="A11" s="92" t="d">
        <x:v>2026-07-01T00:00:00.000Z</x:v>
      </x:c>
      <x:c r="B11" s="28" t="str">
        <x:v>K-001</x:v>
      </x:c>
      <x:c r="C11" s="28" t="str">
        <x:v>G-001</x:v>
      </x:c>
      <x:c r="D11" s="28" t="str">
        <x:v>الوعود المنجزة في الوقت</x:v>
      </x:c>
      <x:c r="E11" s="28" t="str">
        <x:v>نور المنصوري</x:v>
      </x:c>
      <x:c r="F11" s="28" t="str">
        <x:v>%</x:v>
      </x:c>
      <x:c r="G11" s="28" t="str">
        <x:v>الأعلى أفضل</x:v>
      </x:c>
      <x:c r="H11" s="28" t="n">
        <x:v>0.95</x:v>
      </x:c>
      <x:c r="I11" s="28" t="n">
        <x:v>0.8</x:v>
      </x:c>
      <x:c r="J11" s="64" t="n">
        <x:f>IF(A11="","",IF(G11="الأقل أفضل",H11-I11,I11-H11))</x:f>
        <x:v>-0.1499999999999999</x:v>
      </x:c>
      <x:c r="K11" s="72" t="n">
        <x:f>IF(A11="","",IF(OR(H11="",I11=""),"",IF(G11="الأقل أفضل",IF(I11=0,1,MIN(2,H11/I11)),IF(H11=0,"",MIN(2,I11/H11)))))</x:f>
        <x:v>0.8421052631578948</x:v>
      </x:c>
      <x:c r="L11" s="64" t="str">
        <x:f>IF(A11="","",IF(OR(B11="",C11="",D11="",E11="",F11="",G11="",H11="",I11=""),"ناقص",IF(K11&gt;=1,"محقق",IF(K11&gt;='الإعداد'!$D$14,"معرض للخطر","دون الهدف"))))</x:f>
        <x:v>دون الهدف</x:v>
      </x:c>
      <x:c r="M11" s="28" t="str">
        <x:v>حزمة بيانات الإدارة</x:v>
      </x:c>
      <x:c r="N11" s="64" t="str">
        <x:f>IF(A11="","",IF(OR(COUNTIFS($A$11:$A$160,A11,$B$11:$B$160,B11)&gt;1,B11="",C11="",COUNTIF('الأهداف'!$A$11:$A$100,C11)=0,D11="",E11="",F11="",G11="",H11="",I11=""),"خطأ","سليم"))</x:f>
        <x:v>سليم</x:v>
      </x:c>
      <x:c r="O11" s="4"/>
      <x:c r="P11" s="4"/>
      <x:c r="Q11" s="4"/>
      <x:c r="R11" s="4"/>
      <x:c r="S11" s="4"/>
      <x:c r="T11" s="4"/>
      <x:c r="U11" s="4"/>
      <x:c r="V11" s="4"/>
    </x:row>
    <x:row r="12">
      <x:c r="A12" s="93" t="d">
        <x:v>2026-07-01T00:00:00.000Z</x:v>
      </x:c>
      <x:c r="B12" s="29" t="str">
        <x:v>K-002</x:v>
      </x:c>
      <x:c r="C12" s="29" t="str">
        <x:v>G-002</x:v>
      </x:c>
      <x:c r="D12" s="29" t="str">
        <x:v>الربح الإجمالي المتكرر السنوي</x:v>
      </x:c>
      <x:c r="E12" s="29" t="str">
        <x:v>دانيال رويز</x:v>
      </x:c>
      <x:c r="F12" s="29" t="str">
        <x:v>دولار</x:v>
      </x:c>
      <x:c r="G12" s="29" t="str">
        <x:v>الأعلى أفضل</x:v>
      </x:c>
      <x:c r="H12" s="29" t="n">
        <x:v>560000</x:v>
      </x:c>
      <x:c r="I12" s="29" t="n">
        <x:v>430000</x:v>
      </x:c>
      <x:c r="J12" s="65" t="n">
        <x:f>IF(A12="","",IF(G12="الأقل أفضل",H12-I12,I12-H12))</x:f>
        <x:v>-130000</x:v>
      </x:c>
      <x:c r="K12" s="73" t="n">
        <x:f>IF(A12="","",IF(OR(H12="",I12=""),"",IF(G12="الأقل أفضل",IF(I12=0,1,MIN(2,H12/I12)),IF(H12=0,"",MIN(2,I12/H12)))))</x:f>
        <x:v>0.7678571428571429</x:v>
      </x:c>
      <x:c r="L12" s="65" t="str">
        <x:f>IF(A12="","",IF(OR(B12="",C12="",D12="",E12="",F12="",G12="",H12="",I12=""),"ناقص",IF(K12&gt;=1,"محقق",IF(K12&gt;='الإعداد'!$D$14,"معرض للخطر","دون الهدف"))))</x:f>
        <x:v>دون الهدف</x:v>
      </x:c>
      <x:c r="M12" s="29" t="str">
        <x:v>حزمة بيانات الإدارة</x:v>
      </x:c>
      <x:c r="N12" s="65" t="str">
        <x:f>IF(A12="","",IF(OR(COUNTIFS($A$11:$A$160,A12,$B$11:$B$160,B12)&gt;1,B12="",C12="",COUNTIF('الأهداف'!$A$11:$A$100,C12)=0,D12="",E12="",F12="",G12="",H12="",I12=""),"خطأ","سليم"))</x:f>
        <x:v>سليم</x:v>
      </x:c>
      <x:c r="O12" s="4"/>
      <x:c r="P12" s="4"/>
      <x:c r="Q12" s="4"/>
      <x:c r="R12" s="4"/>
      <x:c r="S12" s="4"/>
      <x:c r="T12" s="4"/>
      <x:c r="U12" s="4"/>
      <x:c r="V12" s="4"/>
    </x:row>
    <x:row r="13">
      <x:c r="A13" s="93" t="d">
        <x:v>2026-07-01T00:00:00.000Z</x:v>
      </x:c>
      <x:c r="B13" s="29" t="str">
        <x:v>K-003</x:v>
      </x:c>
      <x:c r="C13" s="29" t="str">
        <x:v>G-003</x:v>
      </x:c>
      <x:c r="D13" s="29" t="str">
        <x:v>دورة الطلب إلى الإرسال</x:v>
      </x:c>
      <x:c r="E13" s="29" t="str">
        <x:v>مايا حسن</x:v>
      </x:c>
      <x:c r="F13" s="29" t="str">
        <x:v>أيام</x:v>
      </x:c>
      <x:c r="G13" s="29" t="str">
        <x:v>الأقل أفضل</x:v>
      </x:c>
      <x:c r="H13" s="29" t="n">
        <x:v>2</x:v>
      </x:c>
      <x:c r="I13" s="29" t="n">
        <x:v>3.7</x:v>
      </x:c>
      <x:c r="J13" s="65" t="n">
        <x:f>IF(A13="","",IF(G13="الأقل أفضل",H13-I13,I13-H13))</x:f>
        <x:v>-1.7000000000000002</x:v>
      </x:c>
      <x:c r="K13" s="73" t="n">
        <x:f>IF(A13="","",IF(OR(H13="",I13=""),"",IF(G13="الأقل أفضل",IF(I13=0,1,MIN(2,H13/I13)),IF(H13=0,"",MIN(2,I13/H13)))))</x:f>
        <x:v>0.5405405405405405</x:v>
      </x:c>
      <x:c r="L13" s="65" t="str">
        <x:f>IF(A13="","",IF(OR(B13="",C13="",D13="",E13="",F13="",G13="",H13="",I13=""),"ناقص",IF(K13&gt;=1,"محقق",IF(K13&gt;='الإعداد'!$D$14,"معرض للخطر","دون الهدف"))))</x:f>
        <x:v>دون الهدف</x:v>
      </x:c>
      <x:c r="M13" s="29" t="str">
        <x:v>حزمة بيانات الإدارة</x:v>
      </x:c>
      <x:c r="N13" s="65" t="str">
        <x:f>IF(A13="","",IF(OR(COUNTIFS($A$11:$A$160,A13,$B$11:$B$160,B13)&gt;1,B13="",C13="",COUNTIF('الأهداف'!$A$11:$A$100,C13)=0,D13="",E13="",F13="",G13="",H13="",I13=""),"خطأ","سليم"))</x:f>
        <x:v>سليم</x:v>
      </x:c>
      <x:c r="O13" s="4"/>
      <x:c r="P13" s="4"/>
      <x:c r="Q13" s="4"/>
      <x:c r="R13" s="4"/>
      <x:c r="S13" s="4"/>
      <x:c r="T13" s="4"/>
      <x:c r="U13" s="4"/>
      <x:c r="V13" s="4"/>
    </x:row>
    <x:row r="14">
      <x:c r="A14" s="93" t="d">
        <x:v>2026-07-01T00:00:00.000Z</x:v>
      </x:c>
      <x:c r="B14" s="29" t="str">
        <x:v>K-004</x:v>
      </x:c>
      <x:c r="C14" s="29" t="str">
        <x:v>G-004</x:v>
      </x:c>
      <x:c r="D14" s="29" t="str">
        <x:v>دقة سجل المخزون</x:v>
      </x:c>
      <x:c r="E14" s="29" t="str">
        <x:v>لوكاس مارتن</x:v>
      </x:c>
      <x:c r="F14" s="29" t="str">
        <x:v>%</x:v>
      </x:c>
      <x:c r="G14" s="29" t="str">
        <x:v>الأعلى أفضل</x:v>
      </x:c>
      <x:c r="H14" s="29" t="n">
        <x:v>0.98</x:v>
      </x:c>
      <x:c r="I14" s="29" t="n">
        <x:v>0.9</x:v>
      </x:c>
      <x:c r="J14" s="65" t="n">
        <x:f>IF(A14="","",IF(G14="الأقل أفضل",H14-I14,I14-H14))</x:f>
        <x:v>-0.07999999999999996</x:v>
      </x:c>
      <x:c r="K14" s="73" t="n">
        <x:f>IF(A14="","",IF(OR(H14="",I14=""),"",IF(G14="الأقل أفضل",IF(I14=0,1,MIN(2,H14/I14)),IF(H14=0,"",MIN(2,I14/H14)))))</x:f>
        <x:v>0.9183673469387755</x:v>
      </x:c>
      <x:c r="L14" s="65" t="str">
        <x:f>IF(A14="","",IF(OR(B14="",C14="",D14="",E14="",F14="",G14="",H14="",I14=""),"ناقص",IF(K14&gt;=1,"محقق",IF(K14&gt;='الإعداد'!$D$14,"معرض للخطر","دون الهدف"))))</x:f>
        <x:v>معرض للخطر</x:v>
      </x:c>
      <x:c r="M14" s="29" t="str">
        <x:v>حزمة بيانات الإدارة</x:v>
      </x:c>
      <x:c r="N14" s="65" t="str">
        <x:f>IF(A14="","",IF(OR(COUNTIFS($A$11:$A$160,A14,$B$11:$B$160,B14)&gt;1,B14="",C14="",COUNTIF('الأهداف'!$A$11:$A$100,C14)=0,D14="",E14="",F14="",G14="",H14="",I14=""),"خطأ","سليم"))</x:f>
        <x:v>سليم</x:v>
      </x:c>
      <x:c r="O14" s="4"/>
      <x:c r="P14" s="4"/>
      <x:c r="Q14" s="4"/>
      <x:c r="R14" s="4"/>
      <x:c r="S14" s="4"/>
      <x:c r="T14" s="4"/>
      <x:c r="U14" s="4"/>
      <x:c r="V14" s="4"/>
    </x:row>
    <x:row r="15">
      <x:c r="A15" s="93" t="d">
        <x:v>2026-07-01T00:00:00.000Z</x:v>
      </x:c>
      <x:c r="B15" s="29" t="str">
        <x:v>K-005</x:v>
      </x:c>
      <x:c r="C15" s="29" t="str">
        <x:v>G-005</x:v>
      </x:c>
      <x:c r="D15" s="29" t="str">
        <x:v>المديرون المكملون للتوجيه الشهري</x:v>
      </x:c>
      <x:c r="E15" s="29" t="str">
        <x:v>عمر صالح</x:v>
      </x:c>
      <x:c r="F15" s="29" t="str">
        <x:v>%</x:v>
      </x:c>
      <x:c r="G15" s="29" t="str">
        <x:v>الأعلى أفضل</x:v>
      </x:c>
      <x:c r="H15" s="29" t="n">
        <x:v>0.9</x:v>
      </x:c>
      <x:c r="I15" s="29" t="n">
        <x:v>0.38</x:v>
      </x:c>
      <x:c r="J15" s="65" t="n">
        <x:f>IF(A15="","",IF(G15="الأقل أفضل",H15-I15,I15-H15))</x:f>
        <x:v>-0.52</x:v>
      </x:c>
      <x:c r="K15" s="73" t="n">
        <x:f>IF(A15="","",IF(OR(H15="",I15=""),"",IF(G15="الأقل أفضل",IF(I15=0,1,MIN(2,H15/I15)),IF(H15=0,"",MIN(2,I15/H15)))))</x:f>
        <x:v>0.4222222222222222</x:v>
      </x:c>
      <x:c r="L15" s="65" t="str">
        <x:f>IF(A15="","",IF(OR(B15="",C15="",D15="",E15="",F15="",G15="",H15="",I15=""),"ناقص",IF(K15&gt;=1,"محقق",IF(K15&gt;='الإعداد'!$D$14,"معرض للخطر","دون الهدف"))))</x:f>
        <x:v>دون الهدف</x:v>
      </x:c>
      <x:c r="M15" s="29" t="str">
        <x:v>حزمة بيانات الإدارة</x:v>
      </x:c>
      <x:c r="N15" s="65" t="str">
        <x:f>IF(A15="","",IF(OR(COUNTIFS($A$11:$A$160,A15,$B$11:$B$160,B15)&gt;1,B15="",C15="",COUNTIF('الأهداف'!$A$11:$A$100,C15)=0,D15="",E15="",F15="",G15="",H15="",I15=""),"خطأ","سليم"))</x:f>
        <x:v>سليم</x:v>
      </x:c>
      <x:c r="O15" s="4"/>
      <x:c r="P15" s="4"/>
      <x:c r="Q15" s="4"/>
      <x:c r="R15" s="4"/>
      <x:c r="S15" s="4"/>
      <x:c r="T15" s="4"/>
      <x:c r="U15" s="4"/>
      <x:c r="V15" s="4"/>
    </x:row>
    <x:row r="16">
      <x:c r="A16" s="93" t="d">
        <x:v>2026-08-01T00:00:00.000Z</x:v>
      </x:c>
      <x:c r="B16" s="29" t="str">
        <x:v>K-001</x:v>
      </x:c>
      <x:c r="C16" s="29" t="str">
        <x:v>G-001</x:v>
      </x:c>
      <x:c r="D16" s="29" t="str">
        <x:v>الوعود المنجزة في الوقت</x:v>
      </x:c>
      <x:c r="E16" s="29" t="str">
        <x:v>نور المنصوري</x:v>
      </x:c>
      <x:c r="F16" s="29" t="str">
        <x:v>%</x:v>
      </x:c>
      <x:c r="G16" s="29" t="str">
        <x:v>الأعلى أفضل</x:v>
      </x:c>
      <x:c r="H16" s="29" t="n">
        <x:v>0.95</x:v>
      </x:c>
      <x:c r="I16" s="29" t="n">
        <x:v>0.83</x:v>
      </x:c>
      <x:c r="J16" s="65" t="n">
        <x:f>IF(A16="","",IF(G16="الأقل أفضل",H16-I16,I16-H16))</x:f>
        <x:v>-0.12</x:v>
      </x:c>
      <x:c r="K16" s="73" t="n">
        <x:f>IF(A16="","",IF(OR(H16="",I16=""),"",IF(G16="الأقل أفضل",IF(I16=0,1,MIN(2,H16/I16)),IF(H16=0,"",MIN(2,I16/H16)))))</x:f>
        <x:v>0.8736842105263158</x:v>
      </x:c>
      <x:c r="L16" s="65" t="str">
        <x:f>IF(A16="","",IF(OR(B16="",C16="",D16="",E16="",F16="",G16="",H16="",I16=""),"ناقص",IF(K16&gt;=1,"محقق",IF(K16&gt;='الإعداد'!$D$14,"معرض للخطر","دون الهدف"))))</x:f>
        <x:v>معرض للخطر</x:v>
      </x:c>
      <x:c r="M16" s="29" t="str">
        <x:v>حزمة بيانات الإدارة</x:v>
      </x:c>
      <x:c r="N16" s="65" t="str">
        <x:f>IF(A16="","",IF(OR(COUNTIFS($A$11:$A$160,A16,$B$11:$B$160,B16)&gt;1,B16="",C16="",COUNTIF('الأهداف'!$A$11:$A$100,C16)=0,D16="",E16="",F16="",G16="",H16="",I16=""),"خطأ","سليم"))</x:f>
        <x:v>سليم</x:v>
      </x:c>
      <x:c r="O16" s="4"/>
      <x:c r="P16" s="4"/>
      <x:c r="Q16" s="4"/>
      <x:c r="R16" s="4"/>
      <x:c r="S16" s="4"/>
      <x:c r="T16" s="4"/>
      <x:c r="U16" s="4"/>
      <x:c r="V16" s="4"/>
    </x:row>
    <x:row r="17">
      <x:c r="A17" s="93" t="d">
        <x:v>2026-08-01T00:00:00.000Z</x:v>
      </x:c>
      <x:c r="B17" s="29" t="str">
        <x:v>K-002</x:v>
      </x:c>
      <x:c r="C17" s="29" t="str">
        <x:v>G-002</x:v>
      </x:c>
      <x:c r="D17" s="29" t="str">
        <x:v>الربح الإجمالي المتكرر السنوي</x:v>
      </x:c>
      <x:c r="E17" s="29" t="str">
        <x:v>دانيال رويز</x:v>
      </x:c>
      <x:c r="F17" s="29" t="str">
        <x:v>دولار</x:v>
      </x:c>
      <x:c r="G17" s="29" t="str">
        <x:v>الأعلى أفضل</x:v>
      </x:c>
      <x:c r="H17" s="29" t="n">
        <x:v>560000</x:v>
      </x:c>
      <x:c r="I17" s="29" t="n">
        <x:v>452000</x:v>
      </x:c>
      <x:c r="J17" s="65" t="n">
        <x:f>IF(A17="","",IF(G17="الأقل أفضل",H17-I17,I17-H17))</x:f>
        <x:v>-108000</x:v>
      </x:c>
      <x:c r="K17" s="73" t="n">
        <x:f>IF(A17="","",IF(OR(H17="",I17=""),"",IF(G17="الأقل أفضل",IF(I17=0,1,MIN(2,H17/I17)),IF(H17=0,"",MIN(2,I17/H17)))))</x:f>
        <x:v>0.8071428571428572</x:v>
      </x:c>
      <x:c r="L17" s="65" t="str">
        <x:f>IF(A17="","",IF(OR(B17="",C17="",D17="",E17="",F17="",G17="",H17="",I17=""),"ناقص",IF(K17&gt;=1,"محقق",IF(K17&gt;='الإعداد'!$D$14,"معرض للخطر","دون الهدف"))))</x:f>
        <x:v>دون الهدف</x:v>
      </x:c>
      <x:c r="M17" s="29" t="str">
        <x:v>حزمة بيانات الإدارة</x:v>
      </x:c>
      <x:c r="N17" s="65" t="str">
        <x:f>IF(A17="","",IF(OR(COUNTIFS($A$11:$A$160,A17,$B$11:$B$160,B17)&gt;1,B17="",C17="",COUNTIF('الأهداف'!$A$11:$A$100,C17)=0,D17="",E17="",F17="",G17="",H17="",I17=""),"خطأ","سليم"))</x:f>
        <x:v>سليم</x:v>
      </x:c>
      <x:c r="O17" s="4"/>
      <x:c r="P17" s="4"/>
      <x:c r="Q17" s="4"/>
      <x:c r="R17" s="4"/>
      <x:c r="S17" s="4"/>
      <x:c r="T17" s="4"/>
      <x:c r="U17" s="4"/>
      <x:c r="V17" s="4"/>
    </x:row>
    <x:row r="18">
      <x:c r="A18" s="93" t="d">
        <x:v>2026-08-01T00:00:00.000Z</x:v>
      </x:c>
      <x:c r="B18" s="29" t="str">
        <x:v>K-003</x:v>
      </x:c>
      <x:c r="C18" s="29" t="str">
        <x:v>G-003</x:v>
      </x:c>
      <x:c r="D18" s="29" t="str">
        <x:v>دورة الطلب إلى الإرسال</x:v>
      </x:c>
      <x:c r="E18" s="29" t="str">
        <x:v>مايا حسن</x:v>
      </x:c>
      <x:c r="F18" s="29" t="str">
        <x:v>أيام</x:v>
      </x:c>
      <x:c r="G18" s="29" t="str">
        <x:v>الأقل أفضل</x:v>
      </x:c>
      <x:c r="H18" s="29" t="n">
        <x:v>2</x:v>
      </x:c>
      <x:c r="I18" s="29" t="n">
        <x:v>3.4</x:v>
      </x:c>
      <x:c r="J18" s="65" t="n">
        <x:f>IF(A18="","",IF(G18="الأقل أفضل",H18-I18,I18-H18))</x:f>
        <x:v>-1.4</x:v>
      </x:c>
      <x:c r="K18" s="73" t="n">
        <x:f>IF(A18="","",IF(OR(H18="",I18=""),"",IF(G18="الأقل أفضل",IF(I18=0,1,MIN(2,H18/I18)),IF(H18=0,"",MIN(2,I18/H18)))))</x:f>
        <x:v>0.5882352941176471</x:v>
      </x:c>
      <x:c r="L18" s="65" t="str">
        <x:f>IF(A18="","",IF(OR(B18="",C18="",D18="",E18="",F18="",G18="",H18="",I18=""),"ناقص",IF(K18&gt;=1,"محقق",IF(K18&gt;='الإعداد'!$D$14,"معرض للخطر","دون الهدف"))))</x:f>
        <x:v>دون الهدف</x:v>
      </x:c>
      <x:c r="M18" s="29" t="str">
        <x:v>حزمة بيانات الإدارة</x:v>
      </x:c>
      <x:c r="N18" s="65" t="str">
        <x:f>IF(A18="","",IF(OR(COUNTIFS($A$11:$A$160,A18,$B$11:$B$160,B18)&gt;1,B18="",C18="",COUNTIF('الأهداف'!$A$11:$A$100,C18)=0,D18="",E18="",F18="",G18="",H18="",I18=""),"خطأ","سليم"))</x:f>
        <x:v>سليم</x:v>
      </x:c>
      <x:c r="O18" s="4"/>
      <x:c r="P18" s="4"/>
      <x:c r="Q18" s="4"/>
      <x:c r="R18" s="4"/>
      <x:c r="S18" s="4"/>
      <x:c r="T18" s="4"/>
      <x:c r="U18" s="4"/>
      <x:c r="V18" s="4"/>
    </x:row>
    <x:row r="19">
      <x:c r="A19" s="93" t="d">
        <x:v>2026-08-01T00:00:00.000Z</x:v>
      </x:c>
      <x:c r="B19" s="29" t="str">
        <x:v>K-004</x:v>
      </x:c>
      <x:c r="C19" s="29" t="str">
        <x:v>G-004</x:v>
      </x:c>
      <x:c r="D19" s="29" t="str">
        <x:v>دقة سجل المخزون</x:v>
      </x:c>
      <x:c r="E19" s="29" t="str">
        <x:v>لوكاس مارتن</x:v>
      </x:c>
      <x:c r="F19" s="29" t="str">
        <x:v>%</x:v>
      </x:c>
      <x:c r="G19" s="29" t="str">
        <x:v>الأعلى أفضل</x:v>
      </x:c>
      <x:c r="H19" s="29" t="n">
        <x:v>0.98</x:v>
      </x:c>
      <x:c r="I19" s="29" t="n">
        <x:v>0.92</x:v>
      </x:c>
      <x:c r="J19" s="65" t="n">
        <x:f>IF(A19="","",IF(G19="الأقل أفضل",H19-I19,I19-H19))</x:f>
        <x:v>-0.05999999999999994</x:v>
      </x:c>
      <x:c r="K19" s="73" t="n">
        <x:f>IF(A19="","",IF(OR(H19="",I19=""),"",IF(G19="الأقل أفضل",IF(I19=0,1,MIN(2,H19/I19)),IF(H19=0,"",MIN(2,I19/H19)))))</x:f>
        <x:v>0.9387755102040817</x:v>
      </x:c>
      <x:c r="L19" s="65" t="str">
        <x:f>IF(A19="","",IF(OR(B19="",C19="",D19="",E19="",F19="",G19="",H19="",I19=""),"ناقص",IF(K19&gt;=1,"محقق",IF(K19&gt;='الإعداد'!$D$14,"معرض للخطر","دون الهدف"))))</x:f>
        <x:v>معرض للخطر</x:v>
      </x:c>
      <x:c r="M19" s="29" t="str">
        <x:v>حزمة بيانات الإدارة</x:v>
      </x:c>
      <x:c r="N19" s="65" t="str">
        <x:f>IF(A19="","",IF(OR(COUNTIFS($A$11:$A$160,A19,$B$11:$B$160,B19)&gt;1,B19="",C19="",COUNTIF('الأهداف'!$A$11:$A$100,C19)=0,D19="",E19="",F19="",G19="",H19="",I19=""),"خطأ","سليم"))</x:f>
        <x:v>سليم</x:v>
      </x:c>
      <x:c r="O19" s="4"/>
      <x:c r="P19" s="4"/>
      <x:c r="Q19" s="4"/>
      <x:c r="R19" s="4"/>
      <x:c r="S19" s="4"/>
      <x:c r="T19" s="4"/>
      <x:c r="U19" s="4"/>
      <x:c r="V19" s="4"/>
    </x:row>
    <x:row r="20">
      <x:c r="A20" s="93" t="d">
        <x:v>2026-08-01T00:00:00.000Z</x:v>
      </x:c>
      <x:c r="B20" s="29" t="str">
        <x:v>K-005</x:v>
      </x:c>
      <x:c r="C20" s="29" t="str">
        <x:v>G-005</x:v>
      </x:c>
      <x:c r="D20" s="29" t="str">
        <x:v>المديرون المكملون للتوجيه الشهري</x:v>
      </x:c>
      <x:c r="E20" s="29" t="str">
        <x:v>عمر صالح</x:v>
      </x:c>
      <x:c r="F20" s="29" t="str">
        <x:v>%</x:v>
      </x:c>
      <x:c r="G20" s="29" t="str">
        <x:v>الأعلى أفضل</x:v>
      </x:c>
      <x:c r="H20" s="29" t="n">
        <x:v>0.9</x:v>
      </x:c>
      <x:c r="I20" s="29" t="n">
        <x:v>0.42</x:v>
      </x:c>
      <x:c r="J20" s="65" t="n">
        <x:f>IF(A20="","",IF(G20="الأقل أفضل",H20-I20,I20-H20))</x:f>
        <x:v>-0.48000000000000004</x:v>
      </x:c>
      <x:c r="K20" s="73" t="n">
        <x:f>IF(A20="","",IF(OR(H20="",I20=""),"",IF(G20="الأقل أفضل",IF(I20=0,1,MIN(2,H20/I20)),IF(H20=0,"",MIN(2,I20/H20)))))</x:f>
        <x:v>0.4666666666666666</x:v>
      </x:c>
      <x:c r="L20" s="65" t="str">
        <x:f>IF(A20="","",IF(OR(B20="",C20="",D20="",E20="",F20="",G20="",H20="",I20=""),"ناقص",IF(K20&gt;=1,"محقق",IF(K20&gt;='الإعداد'!$D$14,"معرض للخطر","دون الهدف"))))</x:f>
        <x:v>دون الهدف</x:v>
      </x:c>
      <x:c r="M20" s="29" t="str">
        <x:v>حزمة بيانات الإدارة</x:v>
      </x:c>
      <x:c r="N20" s="65" t="str">
        <x:f>IF(A20="","",IF(OR(COUNTIFS($A$11:$A$160,A20,$B$11:$B$160,B20)&gt;1,B20="",C20="",COUNTIF('الأهداف'!$A$11:$A$100,C20)=0,D20="",E20="",F20="",G20="",H20="",I20=""),"خطأ","سليم"))</x:f>
        <x:v>سليم</x:v>
      </x:c>
      <x:c r="O20" s="4"/>
      <x:c r="P20" s="4"/>
      <x:c r="Q20" s="4"/>
      <x:c r="R20" s="4"/>
      <x:c r="S20" s="4"/>
      <x:c r="T20" s="4"/>
      <x:c r="U20" s="4"/>
      <x:c r="V20" s="4"/>
    </x:row>
    <x:row r="21">
      <x:c r="A21" s="93" t="d">
        <x:v>2026-09-01T00:00:00.000Z</x:v>
      </x:c>
      <x:c r="B21" s="29" t="str">
        <x:v>K-001</x:v>
      </x:c>
      <x:c r="C21" s="29" t="str">
        <x:v>G-001</x:v>
      </x:c>
      <x:c r="D21" s="29" t="str">
        <x:v>الوعود المنجزة في الوقت</x:v>
      </x:c>
      <x:c r="E21" s="29" t="str">
        <x:v>نور المنصوري</x:v>
      </x:c>
      <x:c r="F21" s="29" t="str">
        <x:v>%</x:v>
      </x:c>
      <x:c r="G21" s="29" t="str">
        <x:v>الأعلى أفضل</x:v>
      </x:c>
      <x:c r="H21" s="29" t="n">
        <x:v>0.95</x:v>
      </x:c>
      <x:c r="I21" s="29" t="n">
        <x:v>0.86</x:v>
      </x:c>
      <x:c r="J21" s="65" t="n">
        <x:f>IF(A21="","",IF(G21="الأقل أفضل",H21-I21,I21-H21))</x:f>
        <x:v>-0.08999999999999997</x:v>
      </x:c>
      <x:c r="K21" s="73" t="n">
        <x:f>IF(A21="","",IF(OR(H21="",I21=""),"",IF(G21="الأقل أفضل",IF(I21=0,1,MIN(2,H21/I21)),IF(H21=0,"",MIN(2,I21/H21)))))</x:f>
        <x:v>0.9052631578947369</x:v>
      </x:c>
      <x:c r="L21" s="65" t="str">
        <x:f>IF(A21="","",IF(OR(B21="",C21="",D21="",E21="",F21="",G21="",H21="",I21=""),"ناقص",IF(K21&gt;=1,"محقق",IF(K21&gt;='الإعداد'!$D$14,"معرض للخطر","دون الهدف"))))</x:f>
        <x:v>معرض للخطر</x:v>
      </x:c>
      <x:c r="M21" s="29" t="str">
        <x:v>حزمة بيانات الإدارة</x:v>
      </x:c>
      <x:c r="N21" s="65" t="str">
        <x:f>IF(A21="","",IF(OR(COUNTIFS($A$11:$A$160,A21,$B$11:$B$160,B21)&gt;1,B21="",C21="",COUNTIF('الأهداف'!$A$11:$A$100,C21)=0,D21="",E21="",F21="",G21="",H21="",I21=""),"خطأ","سليم"))</x:f>
        <x:v>سليم</x:v>
      </x:c>
      <x:c r="O21" s="4"/>
      <x:c r="P21" s="4"/>
      <x:c r="Q21" s="4"/>
      <x:c r="R21" s="4"/>
      <x:c r="S21" s="4"/>
      <x:c r="T21" s="4"/>
      <x:c r="U21" s="4"/>
      <x:c r="V21" s="4"/>
    </x:row>
    <x:row r="22">
      <x:c r="A22" s="93" t="d">
        <x:v>2026-09-01T00:00:00.000Z</x:v>
      </x:c>
      <x:c r="B22" s="29" t="str">
        <x:v>K-002</x:v>
      </x:c>
      <x:c r="C22" s="29" t="str">
        <x:v>G-002</x:v>
      </x:c>
      <x:c r="D22" s="29" t="str">
        <x:v>الربح الإجمالي المتكرر السنوي</x:v>
      </x:c>
      <x:c r="E22" s="29" t="str">
        <x:v>دانيال رويز</x:v>
      </x:c>
      <x:c r="F22" s="29" t="str">
        <x:v>دولار</x:v>
      </x:c>
      <x:c r="G22" s="29" t="str">
        <x:v>الأعلى أفضل</x:v>
      </x:c>
      <x:c r="H22" s="29" t="n">
        <x:v>560000</x:v>
      </x:c>
      <x:c r="I22" s="29" t="n">
        <x:v>476000</x:v>
      </x:c>
      <x:c r="J22" s="65" t="n">
        <x:f>IF(A22="","",IF(G22="الأقل أفضل",H22-I22,I22-H22))</x:f>
        <x:v>-84000</x:v>
      </x:c>
      <x:c r="K22" s="73" t="n">
        <x:f>IF(A22="","",IF(OR(H22="",I22=""),"",IF(G22="الأقل أفضل",IF(I22=0,1,MIN(2,H22/I22)),IF(H22=0,"",MIN(2,I22/H22)))))</x:f>
        <x:v>0.85</x:v>
      </x:c>
      <x:c r="L22" s="65" t="str">
        <x:f>IF(A22="","",IF(OR(B22="",C22="",D22="",E22="",F22="",G22="",H22="",I22=""),"ناقص",IF(K22&gt;=1,"محقق",IF(K22&gt;='الإعداد'!$D$14,"معرض للخطر","دون الهدف"))))</x:f>
        <x:v>معرض للخطر</x:v>
      </x:c>
      <x:c r="M22" s="29" t="str">
        <x:v>حزمة بيانات الإدارة</x:v>
      </x:c>
      <x:c r="N22" s="65" t="str">
        <x:f>IF(A22="","",IF(OR(COUNTIFS($A$11:$A$160,A22,$B$11:$B$160,B22)&gt;1,B22="",C22="",COUNTIF('الأهداف'!$A$11:$A$100,C22)=0,D22="",E22="",F22="",G22="",H22="",I22=""),"خطأ","سليم"))</x:f>
        <x:v>سليم</x:v>
      </x:c>
      <x:c r="O22" s="4"/>
      <x:c r="P22" s="4"/>
      <x:c r="Q22" s="4"/>
      <x:c r="R22" s="4"/>
      <x:c r="S22" s="4"/>
      <x:c r="T22" s="4"/>
      <x:c r="U22" s="4"/>
      <x:c r="V22" s="4"/>
    </x:row>
    <x:row r="23">
      <x:c r="A23" s="93" t="d">
        <x:v>2026-09-01T00:00:00.000Z</x:v>
      </x:c>
      <x:c r="B23" s="29" t="str">
        <x:v>K-003</x:v>
      </x:c>
      <x:c r="C23" s="29" t="str">
        <x:v>G-003</x:v>
      </x:c>
      <x:c r="D23" s="29" t="str">
        <x:v>دورة الطلب إلى الإرسال</x:v>
      </x:c>
      <x:c r="E23" s="29" t="str">
        <x:v>مايا حسن</x:v>
      </x:c>
      <x:c r="F23" s="29" t="str">
        <x:v>أيام</x:v>
      </x:c>
      <x:c r="G23" s="29" t="str">
        <x:v>الأقل أفضل</x:v>
      </x:c>
      <x:c r="H23" s="29" t="n">
        <x:v>2</x:v>
      </x:c>
      <x:c r="I23" s="29" t="n">
        <x:v>3</x:v>
      </x:c>
      <x:c r="J23" s="65" t="n">
        <x:f>IF(A23="","",IF(G23="الأقل أفضل",H23-I23,I23-H23))</x:f>
        <x:v>-1</x:v>
      </x:c>
      <x:c r="K23" s="73" t="n">
        <x:f>IF(A23="","",IF(OR(H23="",I23=""),"",IF(G23="الأقل أفضل",IF(I23=0,1,MIN(2,H23/I23)),IF(H23=0,"",MIN(2,I23/H23)))))</x:f>
        <x:v>0.6666666666666666</x:v>
      </x:c>
      <x:c r="L23" s="65" t="str">
        <x:f>IF(A23="","",IF(OR(B23="",C23="",D23="",E23="",F23="",G23="",H23="",I23=""),"ناقص",IF(K23&gt;=1,"محقق",IF(K23&gt;='الإعداد'!$D$14,"معرض للخطر","دون الهدف"))))</x:f>
        <x:v>دون الهدف</x:v>
      </x:c>
      <x:c r="M23" s="29" t="str">
        <x:v>حزمة بيانات الإدارة</x:v>
      </x:c>
      <x:c r="N23" s="65" t="str">
        <x:f>IF(A23="","",IF(OR(COUNTIFS($A$11:$A$160,A23,$B$11:$B$160,B23)&gt;1,B23="",C23="",COUNTIF('الأهداف'!$A$11:$A$100,C23)=0,D23="",E23="",F23="",G23="",H23="",I23=""),"خطأ","سليم"))</x:f>
        <x:v>سليم</x:v>
      </x:c>
      <x:c r="O23" s="4"/>
      <x:c r="P23" s="4"/>
      <x:c r="Q23" s="4"/>
      <x:c r="R23" s="4"/>
      <x:c r="S23" s="4"/>
      <x:c r="T23" s="4"/>
      <x:c r="U23" s="4"/>
      <x:c r="V23" s="4"/>
    </x:row>
    <x:row r="24">
      <x:c r="A24" s="93" t="d">
        <x:v>2026-09-01T00:00:00.000Z</x:v>
      </x:c>
      <x:c r="B24" s="29" t="str">
        <x:v>K-004</x:v>
      </x:c>
      <x:c r="C24" s="29" t="str">
        <x:v>G-004</x:v>
      </x:c>
      <x:c r="D24" s="29" t="str">
        <x:v>دقة سجل المخزون</x:v>
      </x:c>
      <x:c r="E24" s="29" t="str">
        <x:v>لوكاس مارتن</x:v>
      </x:c>
      <x:c r="F24" s="29" t="str">
        <x:v>%</x:v>
      </x:c>
      <x:c r="G24" s="29" t="str">
        <x:v>الأعلى أفضل</x:v>
      </x:c>
      <x:c r="H24" s="29" t="n">
        <x:v>0.98</x:v>
      </x:c>
      <x:c r="I24" s="29" t="n">
        <x:v>0.94</x:v>
      </x:c>
      <x:c r="J24" s="65" t="n">
        <x:f>IF(A24="","",IF(G24="الأقل أفضل",H24-I24,I24-H24))</x:f>
        <x:v>-0.040000000000000036</x:v>
      </x:c>
      <x:c r="K24" s="73" t="n">
        <x:f>IF(A24="","",IF(OR(H24="",I24=""),"",IF(G24="الأقل أفضل",IF(I24=0,1,MIN(2,H24/I24)),IF(H24=0,"",MIN(2,I24/H24)))))</x:f>
        <x:v>0.9591836734693877</x:v>
      </x:c>
      <x:c r="L24" s="65" t="str">
        <x:f>IF(A24="","",IF(OR(B24="",C24="",D24="",E24="",F24="",G24="",H24="",I24=""),"ناقص",IF(K24&gt;=1,"محقق",IF(K24&gt;='الإعداد'!$D$14,"معرض للخطر","دون الهدف"))))</x:f>
        <x:v>معرض للخطر</x:v>
      </x:c>
      <x:c r="M24" s="29" t="str">
        <x:v>حزمة بيانات الإدارة</x:v>
      </x:c>
      <x:c r="N24" s="65" t="str">
        <x:f>IF(A24="","",IF(OR(COUNTIFS($A$11:$A$160,A24,$B$11:$B$160,B24)&gt;1,B24="",C24="",COUNTIF('الأهداف'!$A$11:$A$100,C24)=0,D24="",E24="",F24="",G24="",H24="",I24=""),"خطأ","سليم"))</x:f>
        <x:v>سليم</x:v>
      </x:c>
      <x:c r="O24" s="4"/>
      <x:c r="P24" s="4"/>
      <x:c r="Q24" s="4"/>
      <x:c r="R24" s="4"/>
      <x:c r="S24" s="4"/>
      <x:c r="T24" s="4"/>
      <x:c r="U24" s="4"/>
      <x:c r="V24" s="4"/>
    </x:row>
    <x:row r="25">
      <x:c r="A25" s="93" t="d">
        <x:v>2026-09-01T00:00:00.000Z</x:v>
      </x:c>
      <x:c r="B25" s="29" t="str">
        <x:v>K-005</x:v>
      </x:c>
      <x:c r="C25" s="29" t="str">
        <x:v>G-005</x:v>
      </x:c>
      <x:c r="D25" s="29" t="str">
        <x:v>المديرون المكملون للتوجيه الشهري</x:v>
      </x:c>
      <x:c r="E25" s="29" t="str">
        <x:v>عمر صالح</x:v>
      </x:c>
      <x:c r="F25" s="29" t="str">
        <x:v>%</x:v>
      </x:c>
      <x:c r="G25" s="29" t="str">
        <x:v>الأعلى أفضل</x:v>
      </x:c>
      <x:c r="H25" s="29" t="n">
        <x:v>0.9</x:v>
      </x:c>
      <x:c r="I25" s="29" t="n">
        <x:v>0.5</x:v>
      </x:c>
      <x:c r="J25" s="65" t="n">
        <x:f>IF(A25="","",IF(G25="الأقل أفضل",H25-I25,I25-H25))</x:f>
        <x:v>-0.4</x:v>
      </x:c>
      <x:c r="K25" s="73" t="n">
        <x:f>IF(A25="","",IF(OR(H25="",I25=""),"",IF(G25="الأقل أفضل",IF(I25=0,1,MIN(2,H25/I25)),IF(H25=0,"",MIN(2,I25/H25)))))</x:f>
        <x:v>0.5555555555555556</x:v>
      </x:c>
      <x:c r="L25" s="65" t="str">
        <x:f>IF(A25="","",IF(OR(B25="",C25="",D25="",E25="",F25="",G25="",H25="",I25=""),"ناقص",IF(K25&gt;=1,"محقق",IF(K25&gt;='الإعداد'!$D$14,"معرض للخطر","دون الهدف"))))</x:f>
        <x:v>دون الهدف</x:v>
      </x:c>
      <x:c r="M25" s="29" t="str">
        <x:v>حزمة بيانات الإدارة</x:v>
      </x:c>
      <x:c r="N25" s="65" t="str">
        <x:f>IF(A25="","",IF(OR(COUNTIFS($A$11:$A$160,A25,$B$11:$B$160,B25)&gt;1,B25="",C25="",COUNTIF('الأهداف'!$A$11:$A$100,C25)=0,D25="",E25="",F25="",G25="",H25="",I25=""),"خطأ","سليم"))</x:f>
        <x:v>سليم</x:v>
      </x:c>
      <x:c r="O25" s="4"/>
      <x:c r="P25" s="4"/>
      <x:c r="Q25" s="4"/>
      <x:c r="R25" s="4"/>
      <x:c r="S25" s="4"/>
      <x:c r="T25" s="4"/>
      <x:c r="U25" s="4"/>
      <x:c r="V25" s="4"/>
    </x:row>
    <x:row r="26">
      <x:c r="A26" s="93" t="d">
        <x:v>2026-10-01T00:00:00.000Z</x:v>
      </x:c>
      <x:c r="B26" s="29" t="str">
        <x:v>K-001</x:v>
      </x:c>
      <x:c r="C26" s="29" t="str">
        <x:v>G-001</x:v>
      </x:c>
      <x:c r="D26" s="29" t="str">
        <x:v>الوعود المنجزة في الوقت</x:v>
      </x:c>
      <x:c r="E26" s="29" t="str">
        <x:v>نور المنصوري</x:v>
      </x:c>
      <x:c r="F26" s="29" t="str">
        <x:v>%</x:v>
      </x:c>
      <x:c r="G26" s="29" t="str">
        <x:v>الأعلى أفضل</x:v>
      </x:c>
      <x:c r="H26" s="29" t="n">
        <x:v>0.95</x:v>
      </x:c>
      <x:c r="I26" s="29" t="n">
        <x:v>0.9</x:v>
      </x:c>
      <x:c r="J26" s="65" t="n">
        <x:f>IF(A26="","",IF(G26="الأقل أفضل",H26-I26,I26-H26))</x:f>
        <x:v>-0.04999999999999993</x:v>
      </x:c>
      <x:c r="K26" s="73" t="n">
        <x:f>IF(A26="","",IF(OR(H26="",I26=""),"",IF(G26="الأقل أفضل",IF(I26=0,1,MIN(2,H26/I26)),IF(H26=0,"",MIN(2,I26/H26)))))</x:f>
        <x:v>0.9473684210526316</x:v>
      </x:c>
      <x:c r="L26" s="65" t="str">
        <x:f>IF(A26="","",IF(OR(B26="",C26="",D26="",E26="",F26="",G26="",H26="",I26=""),"ناقص",IF(K26&gt;=1,"محقق",IF(K26&gt;='الإعداد'!$D$14,"معرض للخطر","دون الهدف"))))</x:f>
        <x:v>معرض للخطر</x:v>
      </x:c>
      <x:c r="M26" s="29" t="str">
        <x:v>حزمة بيانات الإدارة</x:v>
      </x:c>
      <x:c r="N26" s="65" t="str">
        <x:f>IF(A26="","",IF(OR(COUNTIFS($A$11:$A$160,A26,$B$11:$B$160,B26)&gt;1,B26="",C26="",COUNTIF('الأهداف'!$A$11:$A$100,C26)=0,D26="",E26="",F26="",G26="",H26="",I26=""),"خطأ","سليم"))</x:f>
        <x:v>سليم</x:v>
      </x:c>
      <x:c r="O26" s="4"/>
      <x:c r="P26" s="4"/>
      <x:c r="Q26" s="4"/>
      <x:c r="R26" s="4"/>
      <x:c r="S26" s="4"/>
      <x:c r="T26" s="4"/>
      <x:c r="U26" s="4"/>
      <x:c r="V26" s="4"/>
    </x:row>
    <x:row r="27">
      <x:c r="A27" s="93" t="d">
        <x:v>2026-10-01T00:00:00.000Z</x:v>
      </x:c>
      <x:c r="B27" s="29" t="str">
        <x:v>K-002</x:v>
      </x:c>
      <x:c r="C27" s="29" t="str">
        <x:v>G-002</x:v>
      </x:c>
      <x:c r="D27" s="29" t="str">
        <x:v>الربح الإجمالي المتكرر السنوي</x:v>
      </x:c>
      <x:c r="E27" s="29" t="str">
        <x:v>دانيال رويز</x:v>
      </x:c>
      <x:c r="F27" s="29" t="str">
        <x:v>دولار</x:v>
      </x:c>
      <x:c r="G27" s="29" t="str">
        <x:v>الأعلى أفضل</x:v>
      </x:c>
      <x:c r="H27" s="29" t="n">
        <x:v>560000</x:v>
      </x:c>
      <x:c r="I27" s="29" t="n">
        <x:v>498000</x:v>
      </x:c>
      <x:c r="J27" s="65" t="n">
        <x:f>IF(A27="","",IF(G27="الأقل أفضل",H27-I27,I27-H27))</x:f>
        <x:v>-62000</x:v>
      </x:c>
      <x:c r="K27" s="73" t="n">
        <x:f>IF(A27="","",IF(OR(H27="",I27=""),"",IF(G27="الأقل أفضل",IF(I27=0,1,MIN(2,H27/I27)),IF(H27=0,"",MIN(2,I27/H27)))))</x:f>
        <x:v>0.8892857142857142</x:v>
      </x:c>
      <x:c r="L27" s="65" t="str">
        <x:f>IF(A27="","",IF(OR(B27="",C27="",D27="",E27="",F27="",G27="",H27="",I27=""),"ناقص",IF(K27&gt;=1,"محقق",IF(K27&gt;='الإعداد'!$D$14,"معرض للخطر","دون الهدف"))))</x:f>
        <x:v>معرض للخطر</x:v>
      </x:c>
      <x:c r="M27" s="29" t="str">
        <x:v>حزمة بيانات الإدارة</x:v>
      </x:c>
      <x:c r="N27" s="65" t="str">
        <x:f>IF(A27="","",IF(OR(COUNTIFS($A$11:$A$160,A27,$B$11:$B$160,B27)&gt;1,B27="",C27="",COUNTIF('الأهداف'!$A$11:$A$100,C27)=0,D27="",E27="",F27="",G27="",H27="",I27=""),"خطأ","سليم"))</x:f>
        <x:v>سليم</x:v>
      </x:c>
      <x:c r="O27" s="4"/>
      <x:c r="P27" s="4"/>
      <x:c r="Q27" s="4"/>
      <x:c r="R27" s="4"/>
      <x:c r="S27" s="4"/>
      <x:c r="T27" s="4"/>
      <x:c r="U27" s="4"/>
      <x:c r="V27" s="4"/>
    </x:row>
    <x:row r="28">
      <x:c r="A28" s="93" t="d">
        <x:v>2026-10-01T00:00:00.000Z</x:v>
      </x:c>
      <x:c r="B28" s="29" t="str">
        <x:v>K-003</x:v>
      </x:c>
      <x:c r="C28" s="29" t="str">
        <x:v>G-003</x:v>
      </x:c>
      <x:c r="D28" s="29" t="str">
        <x:v>دورة الطلب إلى الإرسال</x:v>
      </x:c>
      <x:c r="E28" s="29" t="str">
        <x:v>مايا حسن</x:v>
      </x:c>
      <x:c r="F28" s="29" t="str">
        <x:v>أيام</x:v>
      </x:c>
      <x:c r="G28" s="29" t="str">
        <x:v>الأقل أفضل</x:v>
      </x:c>
      <x:c r="H28" s="29" t="n">
        <x:v>2</x:v>
      </x:c>
      <x:c r="I28" s="29" t="n">
        <x:v>2.6</x:v>
      </x:c>
      <x:c r="J28" s="65" t="n">
        <x:f>IF(A28="","",IF(G28="الأقل أفضل",H28-I28,I28-H28))</x:f>
        <x:v>-0.6000000000000001</x:v>
      </x:c>
      <x:c r="K28" s="73" t="n">
        <x:f>IF(A28="","",IF(OR(H28="",I28=""),"",IF(G28="الأقل أفضل",IF(I28=0,1,MIN(2,H28/I28)),IF(H28=0,"",MIN(2,I28/H28)))))</x:f>
        <x:v>0.7692307692307692</x:v>
      </x:c>
      <x:c r="L28" s="65" t="str">
        <x:f>IF(A28="","",IF(OR(B28="",C28="",D28="",E28="",F28="",G28="",H28="",I28=""),"ناقص",IF(K28&gt;=1,"محقق",IF(K28&gt;='الإعداد'!$D$14,"معرض للخطر","دون الهدف"))))</x:f>
        <x:v>دون الهدف</x:v>
      </x:c>
      <x:c r="M28" s="29" t="str">
        <x:v>حزمة بيانات الإدارة</x:v>
      </x:c>
      <x:c r="N28" s="65" t="str">
        <x:f>IF(A28="","",IF(OR(COUNTIFS($A$11:$A$160,A28,$B$11:$B$160,B28)&gt;1,B28="",C28="",COUNTIF('الأهداف'!$A$11:$A$100,C28)=0,D28="",E28="",F28="",G28="",H28="",I28=""),"خطأ","سليم"))</x:f>
        <x:v>سليم</x:v>
      </x:c>
      <x:c r="O28" s="4"/>
      <x:c r="P28" s="4"/>
      <x:c r="Q28" s="4"/>
      <x:c r="R28" s="4"/>
      <x:c r="S28" s="4"/>
      <x:c r="T28" s="4"/>
      <x:c r="U28" s="4"/>
      <x:c r="V28" s="4"/>
    </x:row>
    <x:row r="29">
      <x:c r="A29" s="93" t="d">
        <x:v>2026-10-01T00:00:00.000Z</x:v>
      </x:c>
      <x:c r="B29" s="29" t="str">
        <x:v>K-004</x:v>
      </x:c>
      <x:c r="C29" s="29" t="str">
        <x:v>G-004</x:v>
      </x:c>
      <x:c r="D29" s="29" t="str">
        <x:v>دقة سجل المخزون</x:v>
      </x:c>
      <x:c r="E29" s="29" t="str">
        <x:v>لوكاس مارتن</x:v>
      </x:c>
      <x:c r="F29" s="29" t="str">
        <x:v>%</x:v>
      </x:c>
      <x:c r="G29" s="29" t="str">
        <x:v>الأعلى أفضل</x:v>
      </x:c>
      <x:c r="H29" s="29" t="n">
        <x:v>0.98</x:v>
      </x:c>
      <x:c r="I29" s="29" t="n">
        <x:v>0.96</x:v>
      </x:c>
      <x:c r="J29" s="65" t="n">
        <x:f>IF(A29="","",IF(G29="الأقل أفضل",H29-I29,I29-H29))</x:f>
        <x:v>-0.020000000000000018</x:v>
      </x:c>
      <x:c r="K29" s="73" t="n">
        <x:f>IF(A29="","",IF(OR(H29="",I29=""),"",IF(G29="الأقل أفضل",IF(I29=0,1,MIN(2,H29/I29)),IF(H29=0,"",MIN(2,I29/H29)))))</x:f>
        <x:v>0.9795918367346939</x:v>
      </x:c>
      <x:c r="L29" s="65" t="str">
        <x:f>IF(A29="","",IF(OR(B29="",C29="",D29="",E29="",F29="",G29="",H29="",I29=""),"ناقص",IF(K29&gt;=1,"محقق",IF(K29&gt;='الإعداد'!$D$14,"معرض للخطر","دون الهدف"))))</x:f>
        <x:v>معرض للخطر</x:v>
      </x:c>
      <x:c r="M29" s="29" t="str">
        <x:v>حزمة بيانات الإدارة</x:v>
      </x:c>
      <x:c r="N29" s="65" t="str">
        <x:f>IF(A29="","",IF(OR(COUNTIFS($A$11:$A$160,A29,$B$11:$B$160,B29)&gt;1,B29="",C29="",COUNTIF('الأهداف'!$A$11:$A$100,C29)=0,D29="",E29="",F29="",G29="",H29="",I29=""),"خطأ","سليم"))</x:f>
        <x:v>سليم</x:v>
      </x:c>
      <x:c r="O29" s="4"/>
      <x:c r="P29" s="4"/>
      <x:c r="Q29" s="4"/>
      <x:c r="R29" s="4"/>
      <x:c r="S29" s="4"/>
      <x:c r="T29" s="4"/>
      <x:c r="U29" s="4"/>
      <x:c r="V29" s="4"/>
    </x:row>
    <x:row r="30">
      <x:c r="A30" s="93" t="d">
        <x:v>2026-10-01T00:00:00.000Z</x:v>
      </x:c>
      <x:c r="B30" s="29" t="str">
        <x:v>K-005</x:v>
      </x:c>
      <x:c r="C30" s="29" t="str">
        <x:v>G-005</x:v>
      </x:c>
      <x:c r="D30" s="29" t="str">
        <x:v>المديرون المكملون للتوجيه الشهري</x:v>
      </x:c>
      <x:c r="E30" s="29" t="str">
        <x:v>عمر صالح</x:v>
      </x:c>
      <x:c r="F30" s="29" t="str">
        <x:v>%</x:v>
      </x:c>
      <x:c r="G30" s="29" t="str">
        <x:v>الأعلى أفضل</x:v>
      </x:c>
      <x:c r="H30" s="29" t="n">
        <x:v>0.9</x:v>
      </x:c>
      <x:c r="I30" s="29" t="n">
        <x:v>0.58</x:v>
      </x:c>
      <x:c r="J30" s="65" t="n">
        <x:f>IF(A30="","",IF(G30="الأقل أفضل",H30-I30,I30-H30))</x:f>
        <x:v>-0.32000000000000006</x:v>
      </x:c>
      <x:c r="K30" s="73" t="n">
        <x:f>IF(A30="","",IF(OR(H30="",I30=""),"",IF(G30="الأقل أفضل",IF(I30=0,1,MIN(2,H30/I30)),IF(H30=0,"",MIN(2,I30/H30)))))</x:f>
        <x:v>0.6444444444444444</x:v>
      </x:c>
      <x:c r="L30" s="65" t="str">
        <x:f>IF(A30="","",IF(OR(B30="",C30="",D30="",E30="",F30="",G30="",H30="",I30=""),"ناقص",IF(K30&gt;=1,"محقق",IF(K30&gt;='الإعداد'!$D$14,"معرض للخطر","دون الهدف"))))</x:f>
        <x:v>دون الهدف</x:v>
      </x:c>
      <x:c r="M30" s="29" t="str">
        <x:v>حزمة بيانات الإدارة</x:v>
      </x:c>
      <x:c r="N30" s="65" t="str">
        <x:f>IF(A30="","",IF(OR(COUNTIFS($A$11:$A$160,A30,$B$11:$B$160,B30)&gt;1,B30="",C30="",COUNTIF('الأهداف'!$A$11:$A$100,C30)=0,D30="",E30="",F30="",G30="",H30="",I30=""),"خطأ","سليم"))</x:f>
        <x:v>سليم</x:v>
      </x:c>
      <x:c r="O30" s="4"/>
      <x:c r="P30" s="4"/>
      <x:c r="Q30" s="4"/>
      <x:c r="R30" s="4"/>
      <x:c r="S30" s="4"/>
      <x:c r="T30" s="4"/>
      <x:c r="U30" s="4"/>
      <x:c r="V30" s="4"/>
    </x:row>
    <x:row r="31">
      <x:c r="A31" s="93"/>
      <x:c r="B31" s="29"/>
      <x:c r="C31" s="29"/>
      <x:c r="D31" s="29"/>
      <x:c r="E31" s="29"/>
      <x:c r="F31" s="29"/>
      <x:c r="G31" s="29"/>
      <x:c r="H31" s="29"/>
      <x:c r="I31" s="29"/>
      <x:c r="J31" s="65" t="str">
        <x:f>IF(A31="","",IF(G31="الأقل أفضل",H31-I31,I31-H31))</x:f>
      </x:c>
      <x:c r="K31" s="73" t="str">
        <x:f>IF(A31="","",IF(OR(H31="",I31=""),"",IF(G31="الأقل أفضل",IF(I31=0,1,MIN(2,H31/I31)),IF(H31=0,"",MIN(2,I31/H31)))))</x:f>
      </x:c>
      <x:c r="L31" s="65" t="str">
        <x:f>IF(A31="","",IF(OR(B31="",C31="",D31="",E31="",F31="",G31="",H31="",I31=""),"ناقص",IF(K31&gt;=1,"محقق",IF(K31&gt;='الإعداد'!$D$14,"معرض للخطر","دون الهدف"))))</x:f>
      </x:c>
      <x:c r="M31" s="29"/>
      <x:c r="N31" s="65" t="str">
        <x:f>IF(A31="","",IF(OR(COUNTIFS($A$11:$A$160,A31,$B$11:$B$160,B31)&gt;1,B31="",C31="",COUNTIF('الأهداف'!$A$11:$A$100,C31)=0,D31="",E31="",F31="",G31="",H31="",I31=""),"خطأ","سليم"))</x:f>
      </x:c>
      <x:c r="O31" s="4"/>
      <x:c r="P31" s="4"/>
      <x:c r="Q31" s="4"/>
      <x:c r="R31" s="4"/>
      <x:c r="S31" s="4"/>
      <x:c r="T31" s="4"/>
      <x:c r="U31" s="4"/>
      <x:c r="V31" s="4"/>
    </x:row>
    <x:row r="32">
      <x:c r="A32" s="93"/>
      <x:c r="B32" s="29"/>
      <x:c r="C32" s="29"/>
      <x:c r="D32" s="29"/>
      <x:c r="E32" s="29"/>
      <x:c r="F32" s="29"/>
      <x:c r="G32" s="29"/>
      <x:c r="H32" s="29"/>
      <x:c r="I32" s="29"/>
      <x:c r="J32" s="65" t="str">
        <x:f>IF(A32="","",IF(G32="الأقل أفضل",H32-I32,I32-H32))</x:f>
      </x:c>
      <x:c r="K32" s="73" t="str">
        <x:f>IF(A32="","",IF(OR(H32="",I32=""),"",IF(G32="الأقل أفضل",IF(I32=0,1,MIN(2,H32/I32)),IF(H32=0,"",MIN(2,I32/H32)))))</x:f>
      </x:c>
      <x:c r="L32" s="65" t="str">
        <x:f>IF(A32="","",IF(OR(B32="",C32="",D32="",E32="",F32="",G32="",H32="",I32=""),"ناقص",IF(K32&gt;=1,"محقق",IF(K32&gt;='الإعداد'!$D$14,"معرض للخطر","دون الهدف"))))</x:f>
      </x:c>
      <x:c r="M32" s="29"/>
      <x:c r="N32" s="65" t="str">
        <x:f>IF(A32="","",IF(OR(COUNTIFS($A$11:$A$160,A32,$B$11:$B$160,B32)&gt;1,B32="",C32="",COUNTIF('الأهداف'!$A$11:$A$100,C32)=0,D32="",E32="",F32="",G32="",H32="",I32=""),"خطأ","سليم"))</x:f>
      </x:c>
      <x:c r="O32" s="4"/>
      <x:c r="P32" s="4"/>
      <x:c r="Q32" s="4"/>
      <x:c r="R32" s="4"/>
      <x:c r="S32" s="4"/>
      <x:c r="T32" s="4"/>
      <x:c r="U32" s="4"/>
      <x:c r="V32" s="4"/>
    </x:row>
    <x:row r="33">
      <x:c r="A33" s="93"/>
      <x:c r="B33" s="29"/>
      <x:c r="C33" s="29"/>
      <x:c r="D33" s="29"/>
      <x:c r="E33" s="29"/>
      <x:c r="F33" s="29"/>
      <x:c r="G33" s="29"/>
      <x:c r="H33" s="29"/>
      <x:c r="I33" s="29"/>
      <x:c r="J33" s="65" t="str">
        <x:f>IF(A33="","",IF(G33="الأقل أفضل",H33-I33,I33-H33))</x:f>
      </x:c>
      <x:c r="K33" s="73" t="str">
        <x:f>IF(A33="","",IF(OR(H33="",I33=""),"",IF(G33="الأقل أفضل",IF(I33=0,1,MIN(2,H33/I33)),IF(H33=0,"",MIN(2,I33/H33)))))</x:f>
      </x:c>
      <x:c r="L33" s="65" t="str">
        <x:f>IF(A33="","",IF(OR(B33="",C33="",D33="",E33="",F33="",G33="",H33="",I33=""),"ناقص",IF(K33&gt;=1,"محقق",IF(K33&gt;='الإعداد'!$D$14,"معرض للخطر","دون الهدف"))))</x:f>
      </x:c>
      <x:c r="M33" s="29"/>
      <x:c r="N33" s="65" t="str">
        <x:f>IF(A33="","",IF(OR(COUNTIFS($A$11:$A$160,A33,$B$11:$B$160,B33)&gt;1,B33="",C33="",COUNTIF('الأهداف'!$A$11:$A$100,C33)=0,D33="",E33="",F33="",G33="",H33="",I33=""),"خطأ","سليم"))</x:f>
      </x:c>
      <x:c r="O33" s="4"/>
      <x:c r="P33" s="4"/>
      <x:c r="Q33" s="4"/>
      <x:c r="R33" s="4"/>
      <x:c r="S33" s="4"/>
      <x:c r="T33" s="4"/>
      <x:c r="U33" s="4"/>
      <x:c r="V33" s="4"/>
    </x:row>
    <x:row r="34">
      <x:c r="A34" s="93"/>
      <x:c r="B34" s="29"/>
      <x:c r="C34" s="29"/>
      <x:c r="D34" s="29"/>
      <x:c r="E34" s="29"/>
      <x:c r="F34" s="29"/>
      <x:c r="G34" s="29"/>
      <x:c r="H34" s="29"/>
      <x:c r="I34" s="29"/>
      <x:c r="J34" s="65" t="str">
        <x:f>IF(A34="","",IF(G34="الأقل أفضل",H34-I34,I34-H34))</x:f>
      </x:c>
      <x:c r="K34" s="73" t="str">
        <x:f>IF(A34="","",IF(OR(H34="",I34=""),"",IF(G34="الأقل أفضل",IF(I34=0,1,MIN(2,H34/I34)),IF(H34=0,"",MIN(2,I34/H34)))))</x:f>
      </x:c>
      <x:c r="L34" s="65" t="str">
        <x:f>IF(A34="","",IF(OR(B34="",C34="",D34="",E34="",F34="",G34="",H34="",I34=""),"ناقص",IF(K34&gt;=1,"محقق",IF(K34&gt;='الإعداد'!$D$14,"معرض للخطر","دون الهدف"))))</x:f>
      </x:c>
      <x:c r="M34" s="29"/>
      <x:c r="N34" s="65" t="str">
        <x:f>IF(A34="","",IF(OR(COUNTIFS($A$11:$A$160,A34,$B$11:$B$160,B34)&gt;1,B34="",C34="",COUNTIF('الأهداف'!$A$11:$A$100,C34)=0,D34="",E34="",F34="",G34="",H34="",I34=""),"خطأ","سليم"))</x:f>
      </x:c>
      <x:c r="O34" s="4"/>
      <x:c r="P34" s="4"/>
      <x:c r="Q34" s="4"/>
      <x:c r="R34" s="4"/>
      <x:c r="S34" s="4"/>
      <x:c r="T34" s="4"/>
      <x:c r="U34" s="4"/>
      <x:c r="V34" s="4"/>
    </x:row>
    <x:row r="35">
      <x:c r="A35" s="93"/>
      <x:c r="B35" s="29"/>
      <x:c r="C35" s="29"/>
      <x:c r="D35" s="29"/>
      <x:c r="E35" s="29"/>
      <x:c r="F35" s="29"/>
      <x:c r="G35" s="29"/>
      <x:c r="H35" s="29"/>
      <x:c r="I35" s="29"/>
      <x:c r="J35" s="65" t="str">
        <x:f>IF(A35="","",IF(G35="الأقل أفضل",H35-I35,I35-H35))</x:f>
      </x:c>
      <x:c r="K35" s="73" t="str">
        <x:f>IF(A35="","",IF(OR(H35="",I35=""),"",IF(G35="الأقل أفضل",IF(I35=0,1,MIN(2,H35/I35)),IF(H35=0,"",MIN(2,I35/H35)))))</x:f>
      </x:c>
      <x:c r="L35" s="65" t="str">
        <x:f>IF(A35="","",IF(OR(B35="",C35="",D35="",E35="",F35="",G35="",H35="",I35=""),"ناقص",IF(K35&gt;=1,"محقق",IF(K35&gt;='الإعداد'!$D$14,"معرض للخطر","دون الهدف"))))</x:f>
      </x:c>
      <x:c r="M35" s="29"/>
      <x:c r="N35" s="65" t="str">
        <x:f>IF(A35="","",IF(OR(COUNTIFS($A$11:$A$160,A35,$B$11:$B$160,B35)&gt;1,B35="",C35="",COUNTIF('الأهداف'!$A$11:$A$100,C35)=0,D35="",E35="",F35="",G35="",H35="",I35=""),"خطأ","سليم"))</x:f>
      </x:c>
      <x:c r="O35" s="4"/>
      <x:c r="P35" s="4"/>
      <x:c r="Q35" s="4"/>
      <x:c r="R35" s="4"/>
      <x:c r="S35" s="4"/>
      <x:c r="T35" s="4"/>
      <x:c r="U35" s="4"/>
      <x:c r="V35" s="4"/>
    </x:row>
    <x:row r="36">
      <x:c r="A36" s="93"/>
      <x:c r="B36" s="29"/>
      <x:c r="C36" s="29"/>
      <x:c r="D36" s="29"/>
      <x:c r="E36" s="29"/>
      <x:c r="F36" s="29"/>
      <x:c r="G36" s="29"/>
      <x:c r="H36" s="29"/>
      <x:c r="I36" s="29"/>
      <x:c r="J36" s="65" t="str">
        <x:f>IF(A36="","",IF(G36="الأقل أفضل",H36-I36,I36-H36))</x:f>
      </x:c>
      <x:c r="K36" s="73" t="str">
        <x:f>IF(A36="","",IF(OR(H36="",I36=""),"",IF(G36="الأقل أفضل",IF(I36=0,1,MIN(2,H36/I36)),IF(H36=0,"",MIN(2,I36/H36)))))</x:f>
      </x:c>
      <x:c r="L36" s="65" t="str">
        <x:f>IF(A36="","",IF(OR(B36="",C36="",D36="",E36="",F36="",G36="",H36="",I36=""),"ناقص",IF(K36&gt;=1,"محقق",IF(K36&gt;='الإعداد'!$D$14,"معرض للخطر","دون الهدف"))))</x:f>
      </x:c>
      <x:c r="M36" s="29"/>
      <x:c r="N36" s="65" t="str">
        <x:f>IF(A36="","",IF(OR(COUNTIFS($A$11:$A$160,A36,$B$11:$B$160,B36)&gt;1,B36="",C36="",COUNTIF('الأهداف'!$A$11:$A$100,C36)=0,D36="",E36="",F36="",G36="",H36="",I36=""),"خطأ","سليم"))</x:f>
      </x:c>
      <x:c r="O36" s="4"/>
      <x:c r="P36" s="4"/>
      <x:c r="Q36" s="4"/>
      <x:c r="R36" s="4"/>
      <x:c r="S36" s="4"/>
      <x:c r="T36" s="4"/>
      <x:c r="U36" s="4"/>
      <x:c r="V36" s="4"/>
    </x:row>
    <x:row r="37">
      <x:c r="A37" s="93"/>
      <x:c r="B37" s="29"/>
      <x:c r="C37" s="29"/>
      <x:c r="D37" s="29"/>
      <x:c r="E37" s="29"/>
      <x:c r="F37" s="29"/>
      <x:c r="G37" s="29"/>
      <x:c r="H37" s="29"/>
      <x:c r="I37" s="29"/>
      <x:c r="J37" s="65" t="str">
        <x:f>IF(A37="","",IF(G37="الأقل أفضل",H37-I37,I37-H37))</x:f>
      </x:c>
      <x:c r="K37" s="73" t="str">
        <x:f>IF(A37="","",IF(OR(H37="",I37=""),"",IF(G37="الأقل أفضل",IF(I37=0,1,MIN(2,H37/I37)),IF(H37=0,"",MIN(2,I37/H37)))))</x:f>
      </x:c>
      <x:c r="L37" s="65" t="str">
        <x:f>IF(A37="","",IF(OR(B37="",C37="",D37="",E37="",F37="",G37="",H37="",I37=""),"ناقص",IF(K37&gt;=1,"محقق",IF(K37&gt;='الإعداد'!$D$14,"معرض للخطر","دون الهدف"))))</x:f>
      </x:c>
      <x:c r="M37" s="29"/>
      <x:c r="N37" s="65" t="str">
        <x:f>IF(A37="","",IF(OR(COUNTIFS($A$11:$A$160,A37,$B$11:$B$160,B37)&gt;1,B37="",C37="",COUNTIF('الأهداف'!$A$11:$A$100,C37)=0,D37="",E37="",F37="",G37="",H37="",I37=""),"خطأ","سليم"))</x:f>
      </x:c>
      <x:c r="O37" s="4"/>
      <x:c r="P37" s="4"/>
      <x:c r="Q37" s="4"/>
      <x:c r="R37" s="4"/>
      <x:c r="S37" s="4"/>
      <x:c r="T37" s="4"/>
      <x:c r="U37" s="4"/>
      <x:c r="V37" s="4"/>
    </x:row>
    <x:row r="38">
      <x:c r="A38" s="93"/>
      <x:c r="B38" s="29"/>
      <x:c r="C38" s="29"/>
      <x:c r="D38" s="29"/>
      <x:c r="E38" s="29"/>
      <x:c r="F38" s="29"/>
      <x:c r="G38" s="29"/>
      <x:c r="H38" s="29"/>
      <x:c r="I38" s="29"/>
      <x:c r="J38" s="65" t="str">
        <x:f>IF(A38="","",IF(G38="الأقل أفضل",H38-I38,I38-H38))</x:f>
      </x:c>
      <x:c r="K38" s="73" t="str">
        <x:f>IF(A38="","",IF(OR(H38="",I38=""),"",IF(G38="الأقل أفضل",IF(I38=0,1,MIN(2,H38/I38)),IF(H38=0,"",MIN(2,I38/H38)))))</x:f>
      </x:c>
      <x:c r="L38" s="65" t="str">
        <x:f>IF(A38="","",IF(OR(B38="",C38="",D38="",E38="",F38="",G38="",H38="",I38=""),"ناقص",IF(K38&gt;=1,"محقق",IF(K38&gt;='الإعداد'!$D$14,"معرض للخطر","دون الهدف"))))</x:f>
      </x:c>
      <x:c r="M38" s="29"/>
      <x:c r="N38" s="65" t="str">
        <x:f>IF(A38="","",IF(OR(COUNTIFS($A$11:$A$160,A38,$B$11:$B$160,B38)&gt;1,B38="",C38="",COUNTIF('الأهداف'!$A$11:$A$100,C38)=0,D38="",E38="",F38="",G38="",H38="",I38=""),"خطأ","سليم"))</x:f>
      </x:c>
      <x:c r="O38" s="4"/>
      <x:c r="P38" s="4"/>
      <x:c r="Q38" s="4"/>
      <x:c r="R38" s="4"/>
      <x:c r="S38" s="4"/>
      <x:c r="T38" s="4"/>
      <x:c r="U38" s="4"/>
      <x:c r="V38" s="4"/>
    </x:row>
    <x:row r="39">
      <x:c r="A39" s="93"/>
      <x:c r="B39" s="29"/>
      <x:c r="C39" s="29"/>
      <x:c r="D39" s="29"/>
      <x:c r="E39" s="29"/>
      <x:c r="F39" s="29"/>
      <x:c r="G39" s="29"/>
      <x:c r="H39" s="29"/>
      <x:c r="I39" s="29"/>
      <x:c r="J39" s="65" t="str">
        <x:f>IF(A39="","",IF(G39="الأقل أفضل",H39-I39,I39-H39))</x:f>
      </x:c>
      <x:c r="K39" s="73" t="str">
        <x:f>IF(A39="","",IF(OR(H39="",I39=""),"",IF(G39="الأقل أفضل",IF(I39=0,1,MIN(2,H39/I39)),IF(H39=0,"",MIN(2,I39/H39)))))</x:f>
      </x:c>
      <x:c r="L39" s="65" t="str">
        <x:f>IF(A39="","",IF(OR(B39="",C39="",D39="",E39="",F39="",G39="",H39="",I39=""),"ناقص",IF(K39&gt;=1,"محقق",IF(K39&gt;='الإعداد'!$D$14,"معرض للخطر","دون الهدف"))))</x:f>
      </x:c>
      <x:c r="M39" s="29"/>
      <x:c r="N39" s="65" t="str">
        <x:f>IF(A39="","",IF(OR(COUNTIFS($A$11:$A$160,A39,$B$11:$B$160,B39)&gt;1,B39="",C39="",COUNTIF('الأهداف'!$A$11:$A$100,C39)=0,D39="",E39="",F39="",G39="",H39="",I39=""),"خطأ","سليم"))</x:f>
      </x:c>
      <x:c r="O39" s="4"/>
      <x:c r="P39" s="4"/>
      <x:c r="Q39" s="4"/>
      <x:c r="R39" s="4"/>
      <x:c r="S39" s="4"/>
      <x:c r="T39" s="4"/>
      <x:c r="U39" s="4"/>
      <x:c r="V39" s="4"/>
    </x:row>
    <x:row r="40">
      <x:c r="A40" s="93"/>
      <x:c r="B40" s="29"/>
      <x:c r="C40" s="29"/>
      <x:c r="D40" s="29"/>
      <x:c r="E40" s="29"/>
      <x:c r="F40" s="29"/>
      <x:c r="G40" s="29"/>
      <x:c r="H40" s="29"/>
      <x:c r="I40" s="29"/>
      <x:c r="J40" s="65" t="str">
        <x:f>IF(A40="","",IF(G40="الأقل أفضل",H40-I40,I40-H40))</x:f>
      </x:c>
      <x:c r="K40" s="73" t="str">
        <x:f>IF(A40="","",IF(OR(H40="",I40=""),"",IF(G40="الأقل أفضل",IF(I40=0,1,MIN(2,H40/I40)),IF(H40=0,"",MIN(2,I40/H40)))))</x:f>
      </x:c>
      <x:c r="L40" s="65" t="str">
        <x:f>IF(A40="","",IF(OR(B40="",C40="",D40="",E40="",F40="",G40="",H40="",I40=""),"ناقص",IF(K40&gt;=1,"محقق",IF(K40&gt;='الإعداد'!$D$14,"معرض للخطر","دون الهدف"))))</x:f>
      </x:c>
      <x:c r="M40" s="29"/>
      <x:c r="N40" s="65" t="str">
        <x:f>IF(A40="","",IF(OR(COUNTIFS($A$11:$A$160,A40,$B$11:$B$160,B40)&gt;1,B40="",C40="",COUNTIF('الأهداف'!$A$11:$A$100,C40)=0,D40="",E40="",F40="",G40="",H40="",I40=""),"خطأ","سليم"))</x:f>
      </x:c>
      <x:c r="O40" s="4"/>
      <x:c r="P40" s="4"/>
      <x:c r="Q40" s="4"/>
      <x:c r="R40" s="4"/>
      <x:c r="S40" s="4"/>
      <x:c r="T40" s="4"/>
      <x:c r="U40" s="4"/>
      <x:c r="V40" s="4"/>
    </x:row>
    <x:row r="41">
      <x:c r="A41" s="93"/>
      <x:c r="B41" s="29"/>
      <x:c r="C41" s="29"/>
      <x:c r="D41" s="29"/>
      <x:c r="E41" s="29"/>
      <x:c r="F41" s="29"/>
      <x:c r="G41" s="29"/>
      <x:c r="H41" s="29"/>
      <x:c r="I41" s="29"/>
      <x:c r="J41" s="65" t="str">
        <x:f>IF(A41="","",IF(G41="الأقل أفضل",H41-I41,I41-H41))</x:f>
      </x:c>
      <x:c r="K41" s="73" t="str">
        <x:f>IF(A41="","",IF(OR(H41="",I41=""),"",IF(G41="الأقل أفضل",IF(I41=0,1,MIN(2,H41/I41)),IF(H41=0,"",MIN(2,I41/H41)))))</x:f>
      </x:c>
      <x:c r="L41" s="65" t="str">
        <x:f>IF(A41="","",IF(OR(B41="",C41="",D41="",E41="",F41="",G41="",H41="",I41=""),"ناقص",IF(K41&gt;=1,"محقق",IF(K41&gt;='الإعداد'!$D$14,"معرض للخطر","دون الهدف"))))</x:f>
      </x:c>
      <x:c r="M41" s="29"/>
      <x:c r="N41" s="65" t="str">
        <x:f>IF(A41="","",IF(OR(COUNTIFS($A$11:$A$160,A41,$B$11:$B$160,B41)&gt;1,B41="",C41="",COUNTIF('الأهداف'!$A$11:$A$100,C41)=0,D41="",E41="",F41="",G41="",H41="",I41=""),"خطأ","سليم"))</x:f>
      </x:c>
      <x:c r="O41" s="4"/>
      <x:c r="P41" s="4"/>
      <x:c r="Q41" s="4"/>
      <x:c r="R41" s="4"/>
      <x:c r="S41" s="4"/>
      <x:c r="T41" s="4"/>
      <x:c r="U41" s="4"/>
      <x:c r="V41" s="4"/>
    </x:row>
    <x:row r="42">
      <x:c r="A42" s="93"/>
      <x:c r="B42" s="29"/>
      <x:c r="C42" s="29"/>
      <x:c r="D42" s="29"/>
      <x:c r="E42" s="29"/>
      <x:c r="F42" s="29"/>
      <x:c r="G42" s="29"/>
      <x:c r="H42" s="29"/>
      <x:c r="I42" s="29"/>
      <x:c r="J42" s="65" t="str">
        <x:f>IF(A42="","",IF(G42="الأقل أفضل",H42-I42,I42-H42))</x:f>
      </x:c>
      <x:c r="K42" s="73" t="str">
        <x:f>IF(A42="","",IF(OR(H42="",I42=""),"",IF(G42="الأقل أفضل",IF(I42=0,1,MIN(2,H42/I42)),IF(H42=0,"",MIN(2,I42/H42)))))</x:f>
      </x:c>
      <x:c r="L42" s="65" t="str">
        <x:f>IF(A42="","",IF(OR(B42="",C42="",D42="",E42="",F42="",G42="",H42="",I42=""),"ناقص",IF(K42&gt;=1,"محقق",IF(K42&gt;='الإعداد'!$D$14,"معرض للخطر","دون الهدف"))))</x:f>
      </x:c>
      <x:c r="M42" s="29"/>
      <x:c r="N42" s="65" t="str">
        <x:f>IF(A42="","",IF(OR(COUNTIFS($A$11:$A$160,A42,$B$11:$B$160,B42)&gt;1,B42="",C42="",COUNTIF('الأهداف'!$A$11:$A$100,C42)=0,D42="",E42="",F42="",G42="",H42="",I42=""),"خطأ","سليم"))</x:f>
      </x:c>
      <x:c r="O42" s="4"/>
      <x:c r="P42" s="4"/>
      <x:c r="Q42" s="4"/>
      <x:c r="R42" s="4"/>
      <x:c r="S42" s="4"/>
      <x:c r="T42" s="4"/>
      <x:c r="U42" s="4"/>
      <x:c r="V42" s="4"/>
    </x:row>
    <x:row r="43">
      <x:c r="A43" s="93"/>
      <x:c r="B43" s="29"/>
      <x:c r="C43" s="29"/>
      <x:c r="D43" s="29"/>
      <x:c r="E43" s="29"/>
      <x:c r="F43" s="29"/>
      <x:c r="G43" s="29"/>
      <x:c r="H43" s="29"/>
      <x:c r="I43" s="29"/>
      <x:c r="J43" s="65" t="str">
        <x:f>IF(A43="","",IF(G43="الأقل أفضل",H43-I43,I43-H43))</x:f>
      </x:c>
      <x:c r="K43" s="73" t="str">
        <x:f>IF(A43="","",IF(OR(H43="",I43=""),"",IF(G43="الأقل أفضل",IF(I43=0,1,MIN(2,H43/I43)),IF(H43=0,"",MIN(2,I43/H43)))))</x:f>
      </x:c>
      <x:c r="L43" s="65" t="str">
        <x:f>IF(A43="","",IF(OR(B43="",C43="",D43="",E43="",F43="",G43="",H43="",I43=""),"ناقص",IF(K43&gt;=1,"محقق",IF(K43&gt;='الإعداد'!$D$14,"معرض للخطر","دون الهدف"))))</x:f>
      </x:c>
      <x:c r="M43" s="29"/>
      <x:c r="N43" s="65" t="str">
        <x:f>IF(A43="","",IF(OR(COUNTIFS($A$11:$A$160,A43,$B$11:$B$160,B43)&gt;1,B43="",C43="",COUNTIF('الأهداف'!$A$11:$A$100,C43)=0,D43="",E43="",F43="",G43="",H43="",I43=""),"خطأ","سليم"))</x:f>
      </x:c>
      <x:c r="O43" s="4"/>
      <x:c r="P43" s="4"/>
      <x:c r="Q43" s="4"/>
      <x:c r="R43" s="4"/>
      <x:c r="S43" s="4"/>
      <x:c r="T43" s="4"/>
      <x:c r="U43" s="4"/>
      <x:c r="V43" s="4"/>
    </x:row>
    <x:row r="44">
      <x:c r="A44" s="93"/>
      <x:c r="B44" s="29"/>
      <x:c r="C44" s="29"/>
      <x:c r="D44" s="29"/>
      <x:c r="E44" s="29"/>
      <x:c r="F44" s="29"/>
      <x:c r="G44" s="29"/>
      <x:c r="H44" s="29"/>
      <x:c r="I44" s="29"/>
      <x:c r="J44" s="65" t="str">
        <x:f>IF(A44="","",IF(G44="الأقل أفضل",H44-I44,I44-H44))</x:f>
      </x:c>
      <x:c r="K44" s="73" t="str">
        <x:f>IF(A44="","",IF(OR(H44="",I44=""),"",IF(G44="الأقل أفضل",IF(I44=0,1,MIN(2,H44/I44)),IF(H44=0,"",MIN(2,I44/H44)))))</x:f>
      </x:c>
      <x:c r="L44" s="65" t="str">
        <x:f>IF(A44="","",IF(OR(B44="",C44="",D44="",E44="",F44="",G44="",H44="",I44=""),"ناقص",IF(K44&gt;=1,"محقق",IF(K44&gt;='الإعداد'!$D$14,"معرض للخطر","دون الهدف"))))</x:f>
      </x:c>
      <x:c r="M44" s="29"/>
      <x:c r="N44" s="65" t="str">
        <x:f>IF(A44="","",IF(OR(COUNTIFS($A$11:$A$160,A44,$B$11:$B$160,B44)&gt;1,B44="",C44="",COUNTIF('الأهداف'!$A$11:$A$100,C44)=0,D44="",E44="",F44="",G44="",H44="",I44=""),"خطأ","سليم"))</x:f>
      </x:c>
      <x:c r="O44" s="4"/>
      <x:c r="P44" s="4"/>
      <x:c r="Q44" s="4"/>
      <x:c r="R44" s="4"/>
      <x:c r="S44" s="4"/>
      <x:c r="T44" s="4"/>
      <x:c r="U44" s="4"/>
      <x:c r="V44" s="4"/>
    </x:row>
    <x:row r="45">
      <x:c r="A45" s="93"/>
      <x:c r="B45" s="29"/>
      <x:c r="C45" s="29"/>
      <x:c r="D45" s="29"/>
      <x:c r="E45" s="29"/>
      <x:c r="F45" s="29"/>
      <x:c r="G45" s="29"/>
      <x:c r="H45" s="29"/>
      <x:c r="I45" s="29"/>
      <x:c r="J45" s="65" t="str">
        <x:f>IF(A45="","",IF(G45="الأقل أفضل",H45-I45,I45-H45))</x:f>
      </x:c>
      <x:c r="K45" s="73" t="str">
        <x:f>IF(A45="","",IF(OR(H45="",I45=""),"",IF(G45="الأقل أفضل",IF(I45=0,1,MIN(2,H45/I45)),IF(H45=0,"",MIN(2,I45/H45)))))</x:f>
      </x:c>
      <x:c r="L45" s="65" t="str">
        <x:f>IF(A45="","",IF(OR(B45="",C45="",D45="",E45="",F45="",G45="",H45="",I45=""),"ناقص",IF(K45&gt;=1,"محقق",IF(K45&gt;='الإعداد'!$D$14,"معرض للخطر","دون الهدف"))))</x:f>
      </x:c>
      <x:c r="M45" s="29"/>
      <x:c r="N45" s="65" t="str">
        <x:f>IF(A45="","",IF(OR(COUNTIFS($A$11:$A$160,A45,$B$11:$B$160,B45)&gt;1,B45="",C45="",COUNTIF('الأهداف'!$A$11:$A$100,C45)=0,D45="",E45="",F45="",G45="",H45="",I45=""),"خطأ","سليم"))</x:f>
      </x:c>
      <x:c r="O45" s="4"/>
      <x:c r="P45" s="4"/>
      <x:c r="Q45" s="4"/>
      <x:c r="R45" s="4"/>
      <x:c r="S45" s="4"/>
      <x:c r="T45" s="4"/>
      <x:c r="U45" s="4"/>
      <x:c r="V45" s="4"/>
    </x:row>
    <x:row r="46">
      <x:c r="A46" s="93"/>
      <x:c r="B46" s="29"/>
      <x:c r="C46" s="29"/>
      <x:c r="D46" s="29"/>
      <x:c r="E46" s="29"/>
      <x:c r="F46" s="29"/>
      <x:c r="G46" s="29"/>
      <x:c r="H46" s="29"/>
      <x:c r="I46" s="29"/>
      <x:c r="J46" s="65" t="str">
        <x:f>IF(A46="","",IF(G46="الأقل أفضل",H46-I46,I46-H46))</x:f>
      </x:c>
      <x:c r="K46" s="73" t="str">
        <x:f>IF(A46="","",IF(OR(H46="",I46=""),"",IF(G46="الأقل أفضل",IF(I46=0,1,MIN(2,H46/I46)),IF(H46=0,"",MIN(2,I46/H46)))))</x:f>
      </x:c>
      <x:c r="L46" s="65" t="str">
        <x:f>IF(A46="","",IF(OR(B46="",C46="",D46="",E46="",F46="",G46="",H46="",I46=""),"ناقص",IF(K46&gt;=1,"محقق",IF(K46&gt;='الإعداد'!$D$14,"معرض للخطر","دون الهدف"))))</x:f>
      </x:c>
      <x:c r="M46" s="29"/>
      <x:c r="N46" s="65" t="str">
        <x:f>IF(A46="","",IF(OR(COUNTIFS($A$11:$A$160,A46,$B$11:$B$160,B46)&gt;1,B46="",C46="",COUNTIF('الأهداف'!$A$11:$A$100,C46)=0,D46="",E46="",F46="",G46="",H46="",I46=""),"خطأ","سليم"))</x:f>
      </x:c>
      <x:c r="O46" s="4"/>
      <x:c r="P46" s="4"/>
      <x:c r="Q46" s="4"/>
      <x:c r="R46" s="4"/>
      <x:c r="S46" s="4"/>
      <x:c r="T46" s="4"/>
      <x:c r="U46" s="4"/>
      <x:c r="V46" s="4"/>
    </x:row>
    <x:row r="47">
      <x:c r="A47" s="93"/>
      <x:c r="B47" s="29"/>
      <x:c r="C47" s="29"/>
      <x:c r="D47" s="29"/>
      <x:c r="E47" s="29"/>
      <x:c r="F47" s="29"/>
      <x:c r="G47" s="29"/>
      <x:c r="H47" s="29"/>
      <x:c r="I47" s="29"/>
      <x:c r="J47" s="65" t="str">
        <x:f>IF(A47="","",IF(G47="الأقل أفضل",H47-I47,I47-H47))</x:f>
      </x:c>
      <x:c r="K47" s="73" t="str">
        <x:f>IF(A47="","",IF(OR(H47="",I47=""),"",IF(G47="الأقل أفضل",IF(I47=0,1,MIN(2,H47/I47)),IF(H47=0,"",MIN(2,I47/H47)))))</x:f>
      </x:c>
      <x:c r="L47" s="65" t="str">
        <x:f>IF(A47="","",IF(OR(B47="",C47="",D47="",E47="",F47="",G47="",H47="",I47=""),"ناقص",IF(K47&gt;=1,"محقق",IF(K47&gt;='الإعداد'!$D$14,"معرض للخطر","دون الهدف"))))</x:f>
      </x:c>
      <x:c r="M47" s="29"/>
      <x:c r="N47" s="65" t="str">
        <x:f>IF(A47="","",IF(OR(COUNTIFS($A$11:$A$160,A47,$B$11:$B$160,B47)&gt;1,B47="",C47="",COUNTIF('الأهداف'!$A$11:$A$100,C47)=0,D47="",E47="",F47="",G47="",H47="",I47=""),"خطأ","سليم"))</x:f>
      </x:c>
      <x:c r="O47" s="4"/>
      <x:c r="P47" s="4"/>
      <x:c r="Q47" s="4"/>
      <x:c r="R47" s="4"/>
      <x:c r="S47" s="4"/>
      <x:c r="T47" s="4"/>
      <x:c r="U47" s="4"/>
      <x:c r="V47" s="4"/>
    </x:row>
    <x:row r="48">
      <x:c r="A48" s="93"/>
      <x:c r="B48" s="29"/>
      <x:c r="C48" s="29"/>
      <x:c r="D48" s="29"/>
      <x:c r="E48" s="29"/>
      <x:c r="F48" s="29"/>
      <x:c r="G48" s="29"/>
      <x:c r="H48" s="29"/>
      <x:c r="I48" s="29"/>
      <x:c r="J48" s="65" t="str">
        <x:f>IF(A48="","",IF(G48="الأقل أفضل",H48-I48,I48-H48))</x:f>
      </x:c>
      <x:c r="K48" s="73" t="str">
        <x:f>IF(A48="","",IF(OR(H48="",I48=""),"",IF(G48="الأقل أفضل",IF(I48=0,1,MIN(2,H48/I48)),IF(H48=0,"",MIN(2,I48/H48)))))</x:f>
      </x:c>
      <x:c r="L48" s="65" t="str">
        <x:f>IF(A48="","",IF(OR(B48="",C48="",D48="",E48="",F48="",G48="",H48="",I48=""),"ناقص",IF(K48&gt;=1,"محقق",IF(K48&gt;='الإعداد'!$D$14,"معرض للخطر","دون الهدف"))))</x:f>
      </x:c>
      <x:c r="M48" s="29"/>
      <x:c r="N48" s="65" t="str">
        <x:f>IF(A48="","",IF(OR(COUNTIFS($A$11:$A$160,A48,$B$11:$B$160,B48)&gt;1,B48="",C48="",COUNTIF('الأهداف'!$A$11:$A$100,C48)=0,D48="",E48="",F48="",G48="",H48="",I48=""),"خطأ","سليم"))</x:f>
      </x:c>
      <x:c r="O48" s="4"/>
      <x:c r="P48" s="4"/>
      <x:c r="Q48" s="4"/>
      <x:c r="R48" s="4"/>
      <x:c r="S48" s="4"/>
      <x:c r="T48" s="4"/>
      <x:c r="U48" s="4"/>
      <x:c r="V48" s="4"/>
    </x:row>
    <x:row r="49">
      <x:c r="A49" s="93"/>
      <x:c r="B49" s="29"/>
      <x:c r="C49" s="29"/>
      <x:c r="D49" s="29"/>
      <x:c r="E49" s="29"/>
      <x:c r="F49" s="29"/>
      <x:c r="G49" s="29"/>
      <x:c r="H49" s="29"/>
      <x:c r="I49" s="29"/>
      <x:c r="J49" s="65" t="str">
        <x:f>IF(A49="","",IF(G49="الأقل أفضل",H49-I49,I49-H49))</x:f>
      </x:c>
      <x:c r="K49" s="73" t="str">
        <x:f>IF(A49="","",IF(OR(H49="",I49=""),"",IF(G49="الأقل أفضل",IF(I49=0,1,MIN(2,H49/I49)),IF(H49=0,"",MIN(2,I49/H49)))))</x:f>
      </x:c>
      <x:c r="L49" s="65" t="str">
        <x:f>IF(A49="","",IF(OR(B49="",C49="",D49="",E49="",F49="",G49="",H49="",I49=""),"ناقص",IF(K49&gt;=1,"محقق",IF(K49&gt;='الإعداد'!$D$14,"معرض للخطر","دون الهدف"))))</x:f>
      </x:c>
      <x:c r="M49" s="29"/>
      <x:c r="N49" s="65" t="str">
        <x:f>IF(A49="","",IF(OR(COUNTIFS($A$11:$A$160,A49,$B$11:$B$160,B49)&gt;1,B49="",C49="",COUNTIF('الأهداف'!$A$11:$A$100,C49)=0,D49="",E49="",F49="",G49="",H49="",I49=""),"خطأ","سليم"))</x:f>
      </x:c>
      <x:c r="O49" s="4"/>
      <x:c r="P49" s="4"/>
      <x:c r="Q49" s="4"/>
      <x:c r="R49" s="4"/>
      <x:c r="S49" s="4"/>
      <x:c r="T49" s="4"/>
      <x:c r="U49" s="4"/>
      <x:c r="V49" s="4"/>
    </x:row>
    <x:row r="50">
      <x:c r="A50" s="93"/>
      <x:c r="B50" s="29"/>
      <x:c r="C50" s="29"/>
      <x:c r="D50" s="29"/>
      <x:c r="E50" s="29"/>
      <x:c r="F50" s="29"/>
      <x:c r="G50" s="29"/>
      <x:c r="H50" s="29"/>
      <x:c r="I50" s="29"/>
      <x:c r="J50" s="65" t="str">
        <x:f>IF(A50="","",IF(G50="الأقل أفضل",H50-I50,I50-H50))</x:f>
      </x:c>
      <x:c r="K50" s="73" t="str">
        <x:f>IF(A50="","",IF(OR(H50="",I50=""),"",IF(G50="الأقل أفضل",IF(I50=0,1,MIN(2,H50/I50)),IF(H50=0,"",MIN(2,I50/H50)))))</x:f>
      </x:c>
      <x:c r="L50" s="65" t="str">
        <x:f>IF(A50="","",IF(OR(B50="",C50="",D50="",E50="",F50="",G50="",H50="",I50=""),"ناقص",IF(K50&gt;=1,"محقق",IF(K50&gt;='الإعداد'!$D$14,"معرض للخطر","دون الهدف"))))</x:f>
      </x:c>
      <x:c r="M50" s="29"/>
      <x:c r="N50" s="65" t="str">
        <x:f>IF(A50="","",IF(OR(COUNTIFS($A$11:$A$160,A50,$B$11:$B$160,B50)&gt;1,B50="",C50="",COUNTIF('الأهداف'!$A$11:$A$100,C50)=0,D50="",E50="",F50="",G50="",H50="",I50=""),"خطأ","سليم"))</x:f>
      </x:c>
      <x:c r="O50" s="4"/>
      <x:c r="P50" s="4"/>
      <x:c r="Q50" s="4"/>
      <x:c r="R50" s="4"/>
      <x:c r="S50" s="4"/>
      <x:c r="T50" s="4"/>
      <x:c r="U50" s="4"/>
      <x:c r="V50" s="4"/>
    </x:row>
    <x:row r="51">
      <x:c r="A51" s="93"/>
      <x:c r="B51" s="29"/>
      <x:c r="C51" s="29"/>
      <x:c r="D51" s="29"/>
      <x:c r="E51" s="29"/>
      <x:c r="F51" s="29"/>
      <x:c r="G51" s="29"/>
      <x:c r="H51" s="29"/>
      <x:c r="I51" s="29"/>
      <x:c r="J51" s="65" t="str">
        <x:f>IF(A51="","",IF(G51="الأقل أفضل",H51-I51,I51-H51))</x:f>
      </x:c>
      <x:c r="K51" s="73" t="str">
        <x:f>IF(A51="","",IF(OR(H51="",I51=""),"",IF(G51="الأقل أفضل",IF(I51=0,1,MIN(2,H51/I51)),IF(H51=0,"",MIN(2,I51/H51)))))</x:f>
      </x:c>
      <x:c r="L51" s="65" t="str">
        <x:f>IF(A51="","",IF(OR(B51="",C51="",D51="",E51="",F51="",G51="",H51="",I51=""),"ناقص",IF(K51&gt;=1,"محقق",IF(K51&gt;='الإعداد'!$D$14,"معرض للخطر","دون الهدف"))))</x:f>
      </x:c>
      <x:c r="M51" s="29"/>
      <x:c r="N51" s="65" t="str">
        <x:f>IF(A51="","",IF(OR(COUNTIFS($A$11:$A$160,A51,$B$11:$B$160,B51)&gt;1,B51="",C51="",COUNTIF('الأهداف'!$A$11:$A$100,C51)=0,D51="",E51="",F51="",G51="",H51="",I51=""),"خطأ","سليم"))</x:f>
      </x:c>
      <x:c r="O51" s="4"/>
      <x:c r="P51" s="4"/>
      <x:c r="Q51" s="4"/>
      <x:c r="R51" s="4"/>
      <x:c r="S51" s="4"/>
      <x:c r="T51" s="4"/>
      <x:c r="U51" s="4"/>
      <x:c r="V51" s="4"/>
    </x:row>
    <x:row r="52">
      <x:c r="A52" s="93"/>
      <x:c r="B52" s="29"/>
      <x:c r="C52" s="29"/>
      <x:c r="D52" s="29"/>
      <x:c r="E52" s="29"/>
      <x:c r="F52" s="29"/>
      <x:c r="G52" s="29"/>
      <x:c r="H52" s="29"/>
      <x:c r="I52" s="29"/>
      <x:c r="J52" s="65" t="str">
        <x:f>IF(A52="","",IF(G52="الأقل أفضل",H52-I52,I52-H52))</x:f>
      </x:c>
      <x:c r="K52" s="73" t="str">
        <x:f>IF(A52="","",IF(OR(H52="",I52=""),"",IF(G52="الأقل أفضل",IF(I52=0,1,MIN(2,H52/I52)),IF(H52=0,"",MIN(2,I52/H52)))))</x:f>
      </x:c>
      <x:c r="L52" s="65" t="str">
        <x:f>IF(A52="","",IF(OR(B52="",C52="",D52="",E52="",F52="",G52="",H52="",I52=""),"ناقص",IF(K52&gt;=1,"محقق",IF(K52&gt;='الإعداد'!$D$14,"معرض للخطر","دون الهدف"))))</x:f>
      </x:c>
      <x:c r="M52" s="29"/>
      <x:c r="N52" s="65" t="str">
        <x:f>IF(A52="","",IF(OR(COUNTIFS($A$11:$A$160,A52,$B$11:$B$160,B52)&gt;1,B52="",C52="",COUNTIF('الأهداف'!$A$11:$A$100,C52)=0,D52="",E52="",F52="",G52="",H52="",I52=""),"خطأ","سليم"))</x:f>
      </x:c>
      <x:c r="O52" s="4"/>
      <x:c r="P52" s="4"/>
      <x:c r="Q52" s="4"/>
      <x:c r="R52" s="4"/>
      <x:c r="S52" s="4"/>
      <x:c r="T52" s="4"/>
      <x:c r="U52" s="4"/>
      <x:c r="V52" s="4"/>
    </x:row>
    <x:row r="53">
      <x:c r="A53" s="93"/>
      <x:c r="B53" s="29"/>
      <x:c r="C53" s="29"/>
      <x:c r="D53" s="29"/>
      <x:c r="E53" s="29"/>
      <x:c r="F53" s="29"/>
      <x:c r="G53" s="29"/>
      <x:c r="H53" s="29"/>
      <x:c r="I53" s="29"/>
      <x:c r="J53" s="65" t="str">
        <x:f>IF(A53="","",IF(G53="الأقل أفضل",H53-I53,I53-H53))</x:f>
      </x:c>
      <x:c r="K53" s="73" t="str">
        <x:f>IF(A53="","",IF(OR(H53="",I53=""),"",IF(G53="الأقل أفضل",IF(I53=0,1,MIN(2,H53/I53)),IF(H53=0,"",MIN(2,I53/H53)))))</x:f>
      </x:c>
      <x:c r="L53" s="65" t="str">
        <x:f>IF(A53="","",IF(OR(B53="",C53="",D53="",E53="",F53="",G53="",H53="",I53=""),"ناقص",IF(K53&gt;=1,"محقق",IF(K53&gt;='الإعداد'!$D$14,"معرض للخطر","دون الهدف"))))</x:f>
      </x:c>
      <x:c r="M53" s="29"/>
      <x:c r="N53" s="65" t="str">
        <x:f>IF(A53="","",IF(OR(COUNTIFS($A$11:$A$160,A53,$B$11:$B$160,B53)&gt;1,B53="",C53="",COUNTIF('الأهداف'!$A$11:$A$100,C53)=0,D53="",E53="",F53="",G53="",H53="",I53=""),"خطأ","سليم"))</x:f>
      </x:c>
      <x:c r="O53" s="4"/>
      <x:c r="P53" s="4"/>
      <x:c r="Q53" s="4"/>
      <x:c r="R53" s="4"/>
      <x:c r="S53" s="4"/>
      <x:c r="T53" s="4"/>
      <x:c r="U53" s="4"/>
      <x:c r="V53" s="4"/>
    </x:row>
    <x:row r="54">
      <x:c r="A54" s="93"/>
      <x:c r="B54" s="29"/>
      <x:c r="C54" s="29"/>
      <x:c r="D54" s="29"/>
      <x:c r="E54" s="29"/>
      <x:c r="F54" s="29"/>
      <x:c r="G54" s="29"/>
      <x:c r="H54" s="29"/>
      <x:c r="I54" s="29"/>
      <x:c r="J54" s="65" t="str">
        <x:f>IF(A54="","",IF(G54="الأقل أفضل",H54-I54,I54-H54))</x:f>
      </x:c>
      <x:c r="K54" s="73" t="str">
        <x:f>IF(A54="","",IF(OR(H54="",I54=""),"",IF(G54="الأقل أفضل",IF(I54=0,1,MIN(2,H54/I54)),IF(H54=0,"",MIN(2,I54/H54)))))</x:f>
      </x:c>
      <x:c r="L54" s="65" t="str">
        <x:f>IF(A54="","",IF(OR(B54="",C54="",D54="",E54="",F54="",G54="",H54="",I54=""),"ناقص",IF(K54&gt;=1,"محقق",IF(K54&gt;='الإعداد'!$D$14,"معرض للخطر","دون الهدف"))))</x:f>
      </x:c>
      <x:c r="M54" s="29"/>
      <x:c r="N54" s="65" t="str">
        <x:f>IF(A54="","",IF(OR(COUNTIFS($A$11:$A$160,A54,$B$11:$B$160,B54)&gt;1,B54="",C54="",COUNTIF('الأهداف'!$A$11:$A$100,C54)=0,D54="",E54="",F54="",G54="",H54="",I54=""),"خطأ","سليم"))</x:f>
      </x:c>
      <x:c r="O54" s="4"/>
      <x:c r="P54" s="4"/>
      <x:c r="Q54" s="4"/>
      <x:c r="R54" s="4"/>
      <x:c r="S54" s="4"/>
      <x:c r="T54" s="4"/>
      <x:c r="U54" s="4"/>
      <x:c r="V54" s="4"/>
    </x:row>
    <x:row r="55">
      <x:c r="A55" s="93"/>
      <x:c r="B55" s="29"/>
      <x:c r="C55" s="29"/>
      <x:c r="D55" s="29"/>
      <x:c r="E55" s="29"/>
      <x:c r="F55" s="29"/>
      <x:c r="G55" s="29"/>
      <x:c r="H55" s="29"/>
      <x:c r="I55" s="29"/>
      <x:c r="J55" s="65" t="str">
        <x:f>IF(A55="","",IF(G55="الأقل أفضل",H55-I55,I55-H55))</x:f>
      </x:c>
      <x:c r="K55" s="73" t="str">
        <x:f>IF(A55="","",IF(OR(H55="",I55=""),"",IF(G55="الأقل أفضل",IF(I55=0,1,MIN(2,H55/I55)),IF(H55=0,"",MIN(2,I55/H55)))))</x:f>
      </x:c>
      <x:c r="L55" s="65" t="str">
        <x:f>IF(A55="","",IF(OR(B55="",C55="",D55="",E55="",F55="",G55="",H55="",I55=""),"ناقص",IF(K55&gt;=1,"محقق",IF(K55&gt;='الإعداد'!$D$14,"معرض للخطر","دون الهدف"))))</x:f>
      </x:c>
      <x:c r="M55" s="29"/>
      <x:c r="N55" s="65" t="str">
        <x:f>IF(A55="","",IF(OR(COUNTIFS($A$11:$A$160,A55,$B$11:$B$160,B55)&gt;1,B55="",C55="",COUNTIF('الأهداف'!$A$11:$A$100,C55)=0,D55="",E55="",F55="",G55="",H55="",I55=""),"خطأ","سليم"))</x:f>
      </x:c>
      <x:c r="O55" s="4"/>
      <x:c r="P55" s="4"/>
      <x:c r="Q55" s="4"/>
      <x:c r="R55" s="4"/>
      <x:c r="S55" s="4"/>
      <x:c r="T55" s="4"/>
      <x:c r="U55" s="4"/>
      <x:c r="V55" s="4"/>
    </x:row>
    <x:row r="56">
      <x:c r="A56" s="93"/>
      <x:c r="B56" s="29"/>
      <x:c r="C56" s="29"/>
      <x:c r="D56" s="29"/>
      <x:c r="E56" s="29"/>
      <x:c r="F56" s="29"/>
      <x:c r="G56" s="29"/>
      <x:c r="H56" s="29"/>
      <x:c r="I56" s="29"/>
      <x:c r="J56" s="65" t="str">
        <x:f>IF(A56="","",IF(G56="الأقل أفضل",H56-I56,I56-H56))</x:f>
      </x:c>
      <x:c r="K56" s="73" t="str">
        <x:f>IF(A56="","",IF(OR(H56="",I56=""),"",IF(G56="الأقل أفضل",IF(I56=0,1,MIN(2,H56/I56)),IF(H56=0,"",MIN(2,I56/H56)))))</x:f>
      </x:c>
      <x:c r="L56" s="65" t="str">
        <x:f>IF(A56="","",IF(OR(B56="",C56="",D56="",E56="",F56="",G56="",H56="",I56=""),"ناقص",IF(K56&gt;=1,"محقق",IF(K56&gt;='الإعداد'!$D$14,"معرض للخطر","دون الهدف"))))</x:f>
      </x:c>
      <x:c r="M56" s="29"/>
      <x:c r="N56" s="65" t="str">
        <x:f>IF(A56="","",IF(OR(COUNTIFS($A$11:$A$160,A56,$B$11:$B$160,B56)&gt;1,B56="",C56="",COUNTIF('الأهداف'!$A$11:$A$100,C56)=0,D56="",E56="",F56="",G56="",H56="",I56=""),"خطأ","سليم"))</x:f>
      </x:c>
      <x:c r="O56" s="4"/>
      <x:c r="P56" s="4"/>
      <x:c r="Q56" s="4"/>
      <x:c r="R56" s="4"/>
      <x:c r="S56" s="4"/>
      <x:c r="T56" s="4"/>
      <x:c r="U56" s="4"/>
      <x:c r="V56" s="4"/>
    </x:row>
    <x:row r="57">
      <x:c r="A57" s="93"/>
      <x:c r="B57" s="29"/>
      <x:c r="C57" s="29"/>
      <x:c r="D57" s="29"/>
      <x:c r="E57" s="29"/>
      <x:c r="F57" s="29"/>
      <x:c r="G57" s="29"/>
      <x:c r="H57" s="29"/>
      <x:c r="I57" s="29"/>
      <x:c r="J57" s="65" t="str">
        <x:f>IF(A57="","",IF(G57="الأقل أفضل",H57-I57,I57-H57))</x:f>
      </x:c>
      <x:c r="K57" s="73" t="str">
        <x:f>IF(A57="","",IF(OR(H57="",I57=""),"",IF(G57="الأقل أفضل",IF(I57=0,1,MIN(2,H57/I57)),IF(H57=0,"",MIN(2,I57/H57)))))</x:f>
      </x:c>
      <x:c r="L57" s="65" t="str">
        <x:f>IF(A57="","",IF(OR(B57="",C57="",D57="",E57="",F57="",G57="",H57="",I57=""),"ناقص",IF(K57&gt;=1,"محقق",IF(K57&gt;='الإعداد'!$D$14,"معرض للخطر","دون الهدف"))))</x:f>
      </x:c>
      <x:c r="M57" s="29"/>
      <x:c r="N57" s="65" t="str">
        <x:f>IF(A57="","",IF(OR(COUNTIFS($A$11:$A$160,A57,$B$11:$B$160,B57)&gt;1,B57="",C57="",COUNTIF('الأهداف'!$A$11:$A$100,C57)=0,D57="",E57="",F57="",G57="",H57="",I57=""),"خطأ","سليم"))</x:f>
      </x:c>
      <x:c r="O57" s="4"/>
      <x:c r="P57" s="4"/>
      <x:c r="Q57" s="4"/>
      <x:c r="R57" s="4"/>
      <x:c r="S57" s="4"/>
      <x:c r="T57" s="4"/>
      <x:c r="U57" s="4"/>
      <x:c r="V57" s="4"/>
    </x:row>
    <x:row r="58">
      <x:c r="A58" s="93"/>
      <x:c r="B58" s="29"/>
      <x:c r="C58" s="29"/>
      <x:c r="D58" s="29"/>
      <x:c r="E58" s="29"/>
      <x:c r="F58" s="29"/>
      <x:c r="G58" s="29"/>
      <x:c r="H58" s="29"/>
      <x:c r="I58" s="29"/>
      <x:c r="J58" s="65" t="str">
        <x:f>IF(A58="","",IF(G58="الأقل أفضل",H58-I58,I58-H58))</x:f>
      </x:c>
      <x:c r="K58" s="73" t="str">
        <x:f>IF(A58="","",IF(OR(H58="",I58=""),"",IF(G58="الأقل أفضل",IF(I58=0,1,MIN(2,H58/I58)),IF(H58=0,"",MIN(2,I58/H58)))))</x:f>
      </x:c>
      <x:c r="L58" s="65" t="str">
        <x:f>IF(A58="","",IF(OR(B58="",C58="",D58="",E58="",F58="",G58="",H58="",I58=""),"ناقص",IF(K58&gt;=1,"محقق",IF(K58&gt;='الإعداد'!$D$14,"معرض للخطر","دون الهدف"))))</x:f>
      </x:c>
      <x:c r="M58" s="29"/>
      <x:c r="N58" s="65" t="str">
        <x:f>IF(A58="","",IF(OR(COUNTIFS($A$11:$A$160,A58,$B$11:$B$160,B58)&gt;1,B58="",C58="",COUNTIF('الأهداف'!$A$11:$A$100,C58)=0,D58="",E58="",F58="",G58="",H58="",I58=""),"خطأ","سليم"))</x:f>
      </x:c>
      <x:c r="O58" s="4"/>
      <x:c r="P58" s="4"/>
      <x:c r="Q58" s="4"/>
      <x:c r="R58" s="4"/>
      <x:c r="S58" s="4"/>
      <x:c r="T58" s="4"/>
      <x:c r="U58" s="4"/>
      <x:c r="V58" s="4"/>
    </x:row>
    <x:row r="59">
      <x:c r="A59" s="93"/>
      <x:c r="B59" s="29"/>
      <x:c r="C59" s="29"/>
      <x:c r="D59" s="29"/>
      <x:c r="E59" s="29"/>
      <x:c r="F59" s="29"/>
      <x:c r="G59" s="29"/>
      <x:c r="H59" s="29"/>
      <x:c r="I59" s="29"/>
      <x:c r="J59" s="65" t="str">
        <x:f>IF(A59="","",IF(G59="الأقل أفضل",H59-I59,I59-H59))</x:f>
      </x:c>
      <x:c r="K59" s="73" t="str">
        <x:f>IF(A59="","",IF(OR(H59="",I59=""),"",IF(G59="الأقل أفضل",IF(I59=0,1,MIN(2,H59/I59)),IF(H59=0,"",MIN(2,I59/H59)))))</x:f>
      </x:c>
      <x:c r="L59" s="65" t="str">
        <x:f>IF(A59="","",IF(OR(B59="",C59="",D59="",E59="",F59="",G59="",H59="",I59=""),"ناقص",IF(K59&gt;=1,"محقق",IF(K59&gt;='الإعداد'!$D$14,"معرض للخطر","دون الهدف"))))</x:f>
      </x:c>
      <x:c r="M59" s="29"/>
      <x:c r="N59" s="65" t="str">
        <x:f>IF(A59="","",IF(OR(COUNTIFS($A$11:$A$160,A59,$B$11:$B$160,B59)&gt;1,B59="",C59="",COUNTIF('الأهداف'!$A$11:$A$100,C59)=0,D59="",E59="",F59="",G59="",H59="",I59=""),"خطأ","سليم"))</x:f>
      </x:c>
      <x:c r="O59" s="4"/>
      <x:c r="P59" s="4"/>
      <x:c r="Q59" s="4"/>
      <x:c r="R59" s="4"/>
      <x:c r="S59" s="4"/>
      <x:c r="T59" s="4"/>
      <x:c r="U59" s="4"/>
      <x:c r="V59" s="4"/>
    </x:row>
    <x:row r="60">
      <x:c r="A60" s="93"/>
      <x:c r="B60" s="29"/>
      <x:c r="C60" s="29"/>
      <x:c r="D60" s="29"/>
      <x:c r="E60" s="29"/>
      <x:c r="F60" s="29"/>
      <x:c r="G60" s="29"/>
      <x:c r="H60" s="29"/>
      <x:c r="I60" s="29"/>
      <x:c r="J60" s="65" t="str">
        <x:f>IF(A60="","",IF(G60="الأقل أفضل",H60-I60,I60-H60))</x:f>
      </x:c>
      <x:c r="K60" s="73" t="str">
        <x:f>IF(A60="","",IF(OR(H60="",I60=""),"",IF(G60="الأقل أفضل",IF(I60=0,1,MIN(2,H60/I60)),IF(H60=0,"",MIN(2,I60/H60)))))</x:f>
      </x:c>
      <x:c r="L60" s="65" t="str">
        <x:f>IF(A60="","",IF(OR(B60="",C60="",D60="",E60="",F60="",G60="",H60="",I60=""),"ناقص",IF(K60&gt;=1,"محقق",IF(K60&gt;='الإعداد'!$D$14,"معرض للخطر","دون الهدف"))))</x:f>
      </x:c>
      <x:c r="M60" s="29"/>
      <x:c r="N60" s="65" t="str">
        <x:f>IF(A60="","",IF(OR(COUNTIFS($A$11:$A$160,A60,$B$11:$B$160,B60)&gt;1,B60="",C60="",COUNTIF('الأهداف'!$A$11:$A$100,C60)=0,D60="",E60="",F60="",G60="",H60="",I60=""),"خطأ","سليم"))</x:f>
      </x:c>
      <x:c r="O60" s="4"/>
      <x:c r="P60" s="4"/>
      <x:c r="Q60" s="4"/>
      <x:c r="R60" s="4"/>
      <x:c r="S60" s="4"/>
      <x:c r="T60" s="4"/>
      <x:c r="U60" s="4"/>
      <x:c r="V60" s="4"/>
    </x:row>
    <x:row r="61">
      <x:c r="A61" s="93"/>
      <x:c r="B61" s="29"/>
      <x:c r="C61" s="29"/>
      <x:c r="D61" s="29"/>
      <x:c r="E61" s="29"/>
      <x:c r="F61" s="29"/>
      <x:c r="G61" s="29"/>
      <x:c r="H61" s="29"/>
      <x:c r="I61" s="29"/>
      <x:c r="J61" s="65" t="str">
        <x:f>IF(A61="","",IF(G61="الأقل أفضل",H61-I61,I61-H61))</x:f>
      </x:c>
      <x:c r="K61" s="73" t="str">
        <x:f>IF(A61="","",IF(OR(H61="",I61=""),"",IF(G61="الأقل أفضل",IF(I61=0,1,MIN(2,H61/I61)),IF(H61=0,"",MIN(2,I61/H61)))))</x:f>
      </x:c>
      <x:c r="L61" s="65" t="str">
        <x:f>IF(A61="","",IF(OR(B61="",C61="",D61="",E61="",F61="",G61="",H61="",I61=""),"ناقص",IF(K61&gt;=1,"محقق",IF(K61&gt;='الإعداد'!$D$14,"معرض للخطر","دون الهدف"))))</x:f>
      </x:c>
      <x:c r="M61" s="29"/>
      <x:c r="N61" s="65" t="str">
        <x:f>IF(A61="","",IF(OR(COUNTIFS($A$11:$A$160,A61,$B$11:$B$160,B61)&gt;1,B61="",C61="",COUNTIF('الأهداف'!$A$11:$A$100,C61)=0,D61="",E61="",F61="",G61="",H61="",I61=""),"خطأ","سليم"))</x:f>
      </x:c>
      <x:c r="O61" s="4"/>
      <x:c r="P61" s="4"/>
      <x:c r="Q61" s="4"/>
      <x:c r="R61" s="4"/>
      <x:c r="S61" s="4"/>
      <x:c r="T61" s="4"/>
      <x:c r="U61" s="4"/>
      <x:c r="V61" s="4"/>
    </x:row>
    <x:row r="62">
      <x:c r="A62" s="93"/>
      <x:c r="B62" s="29"/>
      <x:c r="C62" s="29"/>
      <x:c r="D62" s="29"/>
      <x:c r="E62" s="29"/>
      <x:c r="F62" s="29"/>
      <x:c r="G62" s="29"/>
      <x:c r="H62" s="29"/>
      <x:c r="I62" s="29"/>
      <x:c r="J62" s="65" t="str">
        <x:f>IF(A62="","",IF(G62="الأقل أفضل",H62-I62,I62-H62))</x:f>
      </x:c>
      <x:c r="K62" s="73" t="str">
        <x:f>IF(A62="","",IF(OR(H62="",I62=""),"",IF(G62="الأقل أفضل",IF(I62=0,1,MIN(2,H62/I62)),IF(H62=0,"",MIN(2,I62/H62)))))</x:f>
      </x:c>
      <x:c r="L62" s="65" t="str">
        <x:f>IF(A62="","",IF(OR(B62="",C62="",D62="",E62="",F62="",G62="",H62="",I62=""),"ناقص",IF(K62&gt;=1,"محقق",IF(K62&gt;='الإعداد'!$D$14,"معرض للخطر","دون الهدف"))))</x:f>
      </x:c>
      <x:c r="M62" s="29"/>
      <x:c r="N62" s="65" t="str">
        <x:f>IF(A62="","",IF(OR(COUNTIFS($A$11:$A$160,A62,$B$11:$B$160,B62)&gt;1,B62="",C62="",COUNTIF('الأهداف'!$A$11:$A$100,C62)=0,D62="",E62="",F62="",G62="",H62="",I62=""),"خطأ","سليم"))</x:f>
      </x:c>
      <x:c r="O62" s="4"/>
      <x:c r="P62" s="4"/>
      <x:c r="Q62" s="4"/>
      <x:c r="R62" s="4"/>
      <x:c r="S62" s="4"/>
      <x:c r="T62" s="4"/>
      <x:c r="U62" s="4"/>
      <x:c r="V62" s="4"/>
    </x:row>
    <x:row r="63">
      <x:c r="A63" s="93"/>
      <x:c r="B63" s="29"/>
      <x:c r="C63" s="29"/>
      <x:c r="D63" s="29"/>
      <x:c r="E63" s="29"/>
      <x:c r="F63" s="29"/>
      <x:c r="G63" s="29"/>
      <x:c r="H63" s="29"/>
      <x:c r="I63" s="29"/>
      <x:c r="J63" s="65" t="str">
        <x:f>IF(A63="","",IF(G63="الأقل أفضل",H63-I63,I63-H63))</x:f>
      </x:c>
      <x:c r="K63" s="73" t="str">
        <x:f>IF(A63="","",IF(OR(H63="",I63=""),"",IF(G63="الأقل أفضل",IF(I63=0,1,MIN(2,H63/I63)),IF(H63=0,"",MIN(2,I63/H63)))))</x:f>
      </x:c>
      <x:c r="L63" s="65" t="str">
        <x:f>IF(A63="","",IF(OR(B63="",C63="",D63="",E63="",F63="",G63="",H63="",I63=""),"ناقص",IF(K63&gt;=1,"محقق",IF(K63&gt;='الإعداد'!$D$14,"معرض للخطر","دون الهدف"))))</x:f>
      </x:c>
      <x:c r="M63" s="29"/>
      <x:c r="N63" s="65" t="str">
        <x:f>IF(A63="","",IF(OR(COUNTIFS($A$11:$A$160,A63,$B$11:$B$160,B63)&gt;1,B63="",C63="",COUNTIF('الأهداف'!$A$11:$A$100,C63)=0,D63="",E63="",F63="",G63="",H63="",I63=""),"خطأ","سليم"))</x:f>
      </x:c>
      <x:c r="O63" s="4"/>
      <x:c r="P63" s="4"/>
      <x:c r="Q63" s="4"/>
      <x:c r="R63" s="4"/>
      <x:c r="S63" s="4"/>
      <x:c r="T63" s="4"/>
      <x:c r="U63" s="4"/>
      <x:c r="V63" s="4"/>
    </x:row>
    <x:row r="64">
      <x:c r="A64" s="93"/>
      <x:c r="B64" s="29"/>
      <x:c r="C64" s="29"/>
      <x:c r="D64" s="29"/>
      <x:c r="E64" s="29"/>
      <x:c r="F64" s="29"/>
      <x:c r="G64" s="29"/>
      <x:c r="H64" s="29"/>
      <x:c r="I64" s="29"/>
      <x:c r="J64" s="65" t="str">
        <x:f>IF(A64="","",IF(G64="الأقل أفضل",H64-I64,I64-H64))</x:f>
      </x:c>
      <x:c r="K64" s="73" t="str">
        <x:f>IF(A64="","",IF(OR(H64="",I64=""),"",IF(G64="الأقل أفضل",IF(I64=0,1,MIN(2,H64/I64)),IF(H64=0,"",MIN(2,I64/H64)))))</x:f>
      </x:c>
      <x:c r="L64" s="65" t="str">
        <x:f>IF(A64="","",IF(OR(B64="",C64="",D64="",E64="",F64="",G64="",H64="",I64=""),"ناقص",IF(K64&gt;=1,"محقق",IF(K64&gt;='الإعداد'!$D$14,"معرض للخطر","دون الهدف"))))</x:f>
      </x:c>
      <x:c r="M64" s="29"/>
      <x:c r="N64" s="65" t="str">
        <x:f>IF(A64="","",IF(OR(COUNTIFS($A$11:$A$160,A64,$B$11:$B$160,B64)&gt;1,B64="",C64="",COUNTIF('الأهداف'!$A$11:$A$100,C64)=0,D64="",E64="",F64="",G64="",H64="",I64=""),"خطأ","سليم"))</x:f>
      </x:c>
      <x:c r="O64" s="4"/>
      <x:c r="P64" s="4"/>
      <x:c r="Q64" s="4"/>
      <x:c r="R64" s="4"/>
      <x:c r="S64" s="4"/>
      <x:c r="T64" s="4"/>
      <x:c r="U64" s="4"/>
      <x:c r="V64" s="4"/>
    </x:row>
    <x:row r="65">
      <x:c r="A65" s="93"/>
      <x:c r="B65" s="29"/>
      <x:c r="C65" s="29"/>
      <x:c r="D65" s="29"/>
      <x:c r="E65" s="29"/>
      <x:c r="F65" s="29"/>
      <x:c r="G65" s="29"/>
      <x:c r="H65" s="29"/>
      <x:c r="I65" s="29"/>
      <x:c r="J65" s="65" t="str">
        <x:f>IF(A65="","",IF(G65="الأقل أفضل",H65-I65,I65-H65))</x:f>
      </x:c>
      <x:c r="K65" s="73" t="str">
        <x:f>IF(A65="","",IF(OR(H65="",I65=""),"",IF(G65="الأقل أفضل",IF(I65=0,1,MIN(2,H65/I65)),IF(H65=0,"",MIN(2,I65/H65)))))</x:f>
      </x:c>
      <x:c r="L65" s="65" t="str">
        <x:f>IF(A65="","",IF(OR(B65="",C65="",D65="",E65="",F65="",G65="",H65="",I65=""),"ناقص",IF(K65&gt;=1,"محقق",IF(K65&gt;='الإعداد'!$D$14,"معرض للخطر","دون الهدف"))))</x:f>
      </x:c>
      <x:c r="M65" s="29"/>
      <x:c r="N65" s="65" t="str">
        <x:f>IF(A65="","",IF(OR(COUNTIFS($A$11:$A$160,A65,$B$11:$B$160,B65)&gt;1,B65="",C65="",COUNTIF('الأهداف'!$A$11:$A$100,C65)=0,D65="",E65="",F65="",G65="",H65="",I65=""),"خطأ","سليم"))</x:f>
      </x:c>
      <x:c r="O65" s="4"/>
      <x:c r="P65" s="4"/>
      <x:c r="Q65" s="4"/>
      <x:c r="R65" s="4"/>
      <x:c r="S65" s="4"/>
      <x:c r="T65" s="4"/>
      <x:c r="U65" s="4"/>
      <x:c r="V65" s="4"/>
    </x:row>
    <x:row r="66">
      <x:c r="A66" s="93"/>
      <x:c r="B66" s="29"/>
      <x:c r="C66" s="29"/>
      <x:c r="D66" s="29"/>
      <x:c r="E66" s="29"/>
      <x:c r="F66" s="29"/>
      <x:c r="G66" s="29"/>
      <x:c r="H66" s="29"/>
      <x:c r="I66" s="29"/>
      <x:c r="J66" s="65" t="str">
        <x:f>IF(A66="","",IF(G66="الأقل أفضل",H66-I66,I66-H66))</x:f>
      </x:c>
      <x:c r="K66" s="73" t="str">
        <x:f>IF(A66="","",IF(OR(H66="",I66=""),"",IF(G66="الأقل أفضل",IF(I66=0,1,MIN(2,H66/I66)),IF(H66=0,"",MIN(2,I66/H66)))))</x:f>
      </x:c>
      <x:c r="L66" s="65" t="str">
        <x:f>IF(A66="","",IF(OR(B66="",C66="",D66="",E66="",F66="",G66="",H66="",I66=""),"ناقص",IF(K66&gt;=1,"محقق",IF(K66&gt;='الإعداد'!$D$14,"معرض للخطر","دون الهدف"))))</x:f>
      </x:c>
      <x:c r="M66" s="29"/>
      <x:c r="N66" s="65" t="str">
        <x:f>IF(A66="","",IF(OR(COUNTIFS($A$11:$A$160,A66,$B$11:$B$160,B66)&gt;1,B66="",C66="",COUNTIF('الأهداف'!$A$11:$A$100,C66)=0,D66="",E66="",F66="",G66="",H66="",I66=""),"خطأ","سليم"))</x:f>
      </x:c>
      <x:c r="O66" s="4"/>
      <x:c r="P66" s="4"/>
      <x:c r="Q66" s="4"/>
      <x:c r="R66" s="4"/>
      <x:c r="S66" s="4"/>
      <x:c r="T66" s="4"/>
      <x:c r="U66" s="4"/>
      <x:c r="V66" s="4"/>
    </x:row>
    <x:row r="67">
      <x:c r="A67" s="93"/>
      <x:c r="B67" s="29"/>
      <x:c r="C67" s="29"/>
      <x:c r="D67" s="29"/>
      <x:c r="E67" s="29"/>
      <x:c r="F67" s="29"/>
      <x:c r="G67" s="29"/>
      <x:c r="H67" s="29"/>
      <x:c r="I67" s="29"/>
      <x:c r="J67" s="65" t="str">
        <x:f>IF(A67="","",IF(G67="الأقل أفضل",H67-I67,I67-H67))</x:f>
      </x:c>
      <x:c r="K67" s="73" t="str">
        <x:f>IF(A67="","",IF(OR(H67="",I67=""),"",IF(G67="الأقل أفضل",IF(I67=0,1,MIN(2,H67/I67)),IF(H67=0,"",MIN(2,I67/H67)))))</x:f>
      </x:c>
      <x:c r="L67" s="65" t="str">
        <x:f>IF(A67="","",IF(OR(B67="",C67="",D67="",E67="",F67="",G67="",H67="",I67=""),"ناقص",IF(K67&gt;=1,"محقق",IF(K67&gt;='الإعداد'!$D$14,"معرض للخطر","دون الهدف"))))</x:f>
      </x:c>
      <x:c r="M67" s="29"/>
      <x:c r="N67" s="65" t="str">
        <x:f>IF(A67="","",IF(OR(COUNTIFS($A$11:$A$160,A67,$B$11:$B$160,B67)&gt;1,B67="",C67="",COUNTIF('الأهداف'!$A$11:$A$100,C67)=0,D67="",E67="",F67="",G67="",H67="",I67=""),"خطأ","سليم"))</x:f>
      </x:c>
      <x:c r="O67" s="4"/>
      <x:c r="P67" s="4"/>
      <x:c r="Q67" s="4"/>
      <x:c r="R67" s="4"/>
      <x:c r="S67" s="4"/>
      <x:c r="T67" s="4"/>
      <x:c r="U67" s="4"/>
      <x:c r="V67" s="4"/>
    </x:row>
    <x:row r="68">
      <x:c r="A68" s="93"/>
      <x:c r="B68" s="29"/>
      <x:c r="C68" s="29"/>
      <x:c r="D68" s="29"/>
      <x:c r="E68" s="29"/>
      <x:c r="F68" s="29"/>
      <x:c r="G68" s="29"/>
      <x:c r="H68" s="29"/>
      <x:c r="I68" s="29"/>
      <x:c r="J68" s="65" t="str">
        <x:f>IF(A68="","",IF(G68="الأقل أفضل",H68-I68,I68-H68))</x:f>
      </x:c>
      <x:c r="K68" s="73" t="str">
        <x:f>IF(A68="","",IF(OR(H68="",I68=""),"",IF(G68="الأقل أفضل",IF(I68=0,1,MIN(2,H68/I68)),IF(H68=0,"",MIN(2,I68/H68)))))</x:f>
      </x:c>
      <x:c r="L68" s="65" t="str">
        <x:f>IF(A68="","",IF(OR(B68="",C68="",D68="",E68="",F68="",G68="",H68="",I68=""),"ناقص",IF(K68&gt;=1,"محقق",IF(K68&gt;='الإعداد'!$D$14,"معرض للخطر","دون الهدف"))))</x:f>
      </x:c>
      <x:c r="M68" s="29"/>
      <x:c r="N68" s="65" t="str">
        <x:f>IF(A68="","",IF(OR(COUNTIFS($A$11:$A$160,A68,$B$11:$B$160,B68)&gt;1,B68="",C68="",COUNTIF('الأهداف'!$A$11:$A$100,C68)=0,D68="",E68="",F68="",G68="",H68="",I68=""),"خطأ","سليم"))</x:f>
      </x:c>
      <x:c r="O68" s="4"/>
      <x:c r="P68" s="4"/>
      <x:c r="Q68" s="4"/>
      <x:c r="R68" s="4"/>
      <x:c r="S68" s="4"/>
      <x:c r="T68" s="4"/>
      <x:c r="U68" s="4"/>
      <x:c r="V68" s="4"/>
    </x:row>
    <x:row r="69">
      <x:c r="A69" s="93"/>
      <x:c r="B69" s="29"/>
      <x:c r="C69" s="29"/>
      <x:c r="D69" s="29"/>
      <x:c r="E69" s="29"/>
      <x:c r="F69" s="29"/>
      <x:c r="G69" s="29"/>
      <x:c r="H69" s="29"/>
      <x:c r="I69" s="29"/>
      <x:c r="J69" s="65" t="str">
        <x:f>IF(A69="","",IF(G69="الأقل أفضل",H69-I69,I69-H69))</x:f>
      </x:c>
      <x:c r="K69" s="73" t="str">
        <x:f>IF(A69="","",IF(OR(H69="",I69=""),"",IF(G69="الأقل أفضل",IF(I69=0,1,MIN(2,H69/I69)),IF(H69=0,"",MIN(2,I69/H69)))))</x:f>
      </x:c>
      <x:c r="L69" s="65" t="str">
        <x:f>IF(A69="","",IF(OR(B69="",C69="",D69="",E69="",F69="",G69="",H69="",I69=""),"ناقص",IF(K69&gt;=1,"محقق",IF(K69&gt;='الإعداد'!$D$14,"معرض للخطر","دون الهدف"))))</x:f>
      </x:c>
      <x:c r="M69" s="29"/>
      <x:c r="N69" s="65" t="str">
        <x:f>IF(A69="","",IF(OR(COUNTIFS($A$11:$A$160,A69,$B$11:$B$160,B69)&gt;1,B69="",C69="",COUNTIF('الأهداف'!$A$11:$A$100,C69)=0,D69="",E69="",F69="",G69="",H69="",I69=""),"خطأ","سليم"))</x:f>
      </x:c>
      <x:c r="O69" s="4"/>
      <x:c r="P69" s="4"/>
      <x:c r="Q69" s="4"/>
      <x:c r="R69" s="4"/>
      <x:c r="S69" s="4"/>
      <x:c r="T69" s="4"/>
      <x:c r="U69" s="4"/>
      <x:c r="V69" s="4"/>
    </x:row>
    <x:row r="70">
      <x:c r="A70" s="93"/>
      <x:c r="B70" s="29"/>
      <x:c r="C70" s="29"/>
      <x:c r="D70" s="29"/>
      <x:c r="E70" s="29"/>
      <x:c r="F70" s="29"/>
      <x:c r="G70" s="29"/>
      <x:c r="H70" s="29"/>
      <x:c r="I70" s="29"/>
      <x:c r="J70" s="65" t="str">
        <x:f>IF(A70="","",IF(G70="الأقل أفضل",H70-I70,I70-H70))</x:f>
      </x:c>
      <x:c r="K70" s="73" t="str">
        <x:f>IF(A70="","",IF(OR(H70="",I70=""),"",IF(G70="الأقل أفضل",IF(I70=0,1,MIN(2,H70/I70)),IF(H70=0,"",MIN(2,I70/H70)))))</x:f>
      </x:c>
      <x:c r="L70" s="65" t="str">
        <x:f>IF(A70="","",IF(OR(B70="",C70="",D70="",E70="",F70="",G70="",H70="",I70=""),"ناقص",IF(K70&gt;=1,"محقق",IF(K70&gt;='الإعداد'!$D$14,"معرض للخطر","دون الهدف"))))</x:f>
      </x:c>
      <x:c r="M70" s="29"/>
      <x:c r="N70" s="65" t="str">
        <x:f>IF(A70="","",IF(OR(COUNTIFS($A$11:$A$160,A70,$B$11:$B$160,B70)&gt;1,B70="",C70="",COUNTIF('الأهداف'!$A$11:$A$100,C70)=0,D70="",E70="",F70="",G70="",H70="",I70=""),"خطأ","سليم"))</x:f>
      </x:c>
      <x:c r="O70" s="4"/>
      <x:c r="P70" s="4"/>
      <x:c r="Q70" s="4"/>
      <x:c r="R70" s="4"/>
      <x:c r="S70" s="4"/>
      <x:c r="T70" s="4"/>
      <x:c r="U70" s="4"/>
      <x:c r="V70" s="4"/>
    </x:row>
    <x:row r="71">
      <x:c r="A71" s="93"/>
      <x:c r="B71" s="29"/>
      <x:c r="C71" s="29"/>
      <x:c r="D71" s="29"/>
      <x:c r="E71" s="29"/>
      <x:c r="F71" s="29"/>
      <x:c r="G71" s="29"/>
      <x:c r="H71" s="29"/>
      <x:c r="I71" s="29"/>
      <x:c r="J71" s="65" t="str">
        <x:f>IF(A71="","",IF(G71="الأقل أفضل",H71-I71,I71-H71))</x:f>
      </x:c>
      <x:c r="K71" s="73" t="str">
        <x:f>IF(A71="","",IF(OR(H71="",I71=""),"",IF(G71="الأقل أفضل",IF(I71=0,1,MIN(2,H71/I71)),IF(H71=0,"",MIN(2,I71/H71)))))</x:f>
      </x:c>
      <x:c r="L71" s="65" t="str">
        <x:f>IF(A71="","",IF(OR(B71="",C71="",D71="",E71="",F71="",G71="",H71="",I71=""),"ناقص",IF(K71&gt;=1,"محقق",IF(K71&gt;='الإعداد'!$D$14,"معرض للخطر","دون الهدف"))))</x:f>
      </x:c>
      <x:c r="M71" s="29"/>
      <x:c r="N71" s="65" t="str">
        <x:f>IF(A71="","",IF(OR(COUNTIFS($A$11:$A$160,A71,$B$11:$B$160,B71)&gt;1,B71="",C71="",COUNTIF('الأهداف'!$A$11:$A$100,C71)=0,D71="",E71="",F71="",G71="",H71="",I71=""),"خطأ","سليم"))</x:f>
      </x:c>
      <x:c r="O71" s="4"/>
      <x:c r="P71" s="4"/>
      <x:c r="Q71" s="4"/>
      <x:c r="R71" s="4"/>
      <x:c r="S71" s="4"/>
      <x:c r="T71" s="4"/>
      <x:c r="U71" s="4"/>
      <x:c r="V71" s="4"/>
    </x:row>
    <x:row r="72">
      <x:c r="A72" s="93"/>
      <x:c r="B72" s="29"/>
      <x:c r="C72" s="29"/>
      <x:c r="D72" s="29"/>
      <x:c r="E72" s="29"/>
      <x:c r="F72" s="29"/>
      <x:c r="G72" s="29"/>
      <x:c r="H72" s="29"/>
      <x:c r="I72" s="29"/>
      <x:c r="J72" s="65" t="str">
        <x:f>IF(A72="","",IF(G72="الأقل أفضل",H72-I72,I72-H72))</x:f>
      </x:c>
      <x:c r="K72" s="73" t="str">
        <x:f>IF(A72="","",IF(OR(H72="",I72=""),"",IF(G72="الأقل أفضل",IF(I72=0,1,MIN(2,H72/I72)),IF(H72=0,"",MIN(2,I72/H72)))))</x:f>
      </x:c>
      <x:c r="L72" s="65" t="str">
        <x:f>IF(A72="","",IF(OR(B72="",C72="",D72="",E72="",F72="",G72="",H72="",I72=""),"ناقص",IF(K72&gt;=1,"محقق",IF(K72&gt;='الإعداد'!$D$14,"معرض للخطر","دون الهدف"))))</x:f>
      </x:c>
      <x:c r="M72" s="29"/>
      <x:c r="N72" s="65" t="str">
        <x:f>IF(A72="","",IF(OR(COUNTIFS($A$11:$A$160,A72,$B$11:$B$160,B72)&gt;1,B72="",C72="",COUNTIF('الأهداف'!$A$11:$A$100,C72)=0,D72="",E72="",F72="",G72="",H72="",I72=""),"خطأ","سليم"))</x:f>
      </x:c>
      <x:c r="O72" s="4"/>
      <x:c r="P72" s="4"/>
      <x:c r="Q72" s="4"/>
      <x:c r="R72" s="4"/>
      <x:c r="S72" s="4"/>
      <x:c r="T72" s="4"/>
      <x:c r="U72" s="4"/>
      <x:c r="V72" s="4"/>
    </x:row>
    <x:row r="73">
      <x:c r="A73" s="93"/>
      <x:c r="B73" s="29"/>
      <x:c r="C73" s="29"/>
      <x:c r="D73" s="29"/>
      <x:c r="E73" s="29"/>
      <x:c r="F73" s="29"/>
      <x:c r="G73" s="29"/>
      <x:c r="H73" s="29"/>
      <x:c r="I73" s="29"/>
      <x:c r="J73" s="65" t="str">
        <x:f>IF(A73="","",IF(G73="الأقل أفضل",H73-I73,I73-H73))</x:f>
      </x:c>
      <x:c r="K73" s="73" t="str">
        <x:f>IF(A73="","",IF(OR(H73="",I73=""),"",IF(G73="الأقل أفضل",IF(I73=0,1,MIN(2,H73/I73)),IF(H73=0,"",MIN(2,I73/H73)))))</x:f>
      </x:c>
      <x:c r="L73" s="65" t="str">
        <x:f>IF(A73="","",IF(OR(B73="",C73="",D73="",E73="",F73="",G73="",H73="",I73=""),"ناقص",IF(K73&gt;=1,"محقق",IF(K73&gt;='الإعداد'!$D$14,"معرض للخطر","دون الهدف"))))</x:f>
      </x:c>
      <x:c r="M73" s="29"/>
      <x:c r="N73" s="65" t="str">
        <x:f>IF(A73="","",IF(OR(COUNTIFS($A$11:$A$160,A73,$B$11:$B$160,B73)&gt;1,B73="",C73="",COUNTIF('الأهداف'!$A$11:$A$100,C73)=0,D73="",E73="",F73="",G73="",H73="",I73=""),"خطأ","سليم"))</x:f>
      </x:c>
      <x:c r="O73" s="4"/>
      <x:c r="P73" s="4"/>
      <x:c r="Q73" s="4"/>
      <x:c r="R73" s="4"/>
      <x:c r="S73" s="4"/>
      <x:c r="T73" s="4"/>
      <x:c r="U73" s="4"/>
      <x:c r="V73" s="4"/>
    </x:row>
    <x:row r="74">
      <x:c r="A74" s="93"/>
      <x:c r="B74" s="29"/>
      <x:c r="C74" s="29"/>
      <x:c r="D74" s="29"/>
      <x:c r="E74" s="29"/>
      <x:c r="F74" s="29"/>
      <x:c r="G74" s="29"/>
      <x:c r="H74" s="29"/>
      <x:c r="I74" s="29"/>
      <x:c r="J74" s="65" t="str">
        <x:f>IF(A74="","",IF(G74="الأقل أفضل",H74-I74,I74-H74))</x:f>
      </x:c>
      <x:c r="K74" s="73" t="str">
        <x:f>IF(A74="","",IF(OR(H74="",I74=""),"",IF(G74="الأقل أفضل",IF(I74=0,1,MIN(2,H74/I74)),IF(H74=0,"",MIN(2,I74/H74)))))</x:f>
      </x:c>
      <x:c r="L74" s="65" t="str">
        <x:f>IF(A74="","",IF(OR(B74="",C74="",D74="",E74="",F74="",G74="",H74="",I74=""),"ناقص",IF(K74&gt;=1,"محقق",IF(K74&gt;='الإعداد'!$D$14,"معرض للخطر","دون الهدف"))))</x:f>
      </x:c>
      <x:c r="M74" s="29"/>
      <x:c r="N74" s="65" t="str">
        <x:f>IF(A74="","",IF(OR(COUNTIFS($A$11:$A$160,A74,$B$11:$B$160,B74)&gt;1,B74="",C74="",COUNTIF('الأهداف'!$A$11:$A$100,C74)=0,D74="",E74="",F74="",G74="",H74="",I74=""),"خطأ","سليم"))</x:f>
      </x:c>
      <x:c r="O74" s="4"/>
      <x:c r="P74" s="4"/>
      <x:c r="Q74" s="4"/>
      <x:c r="R74" s="4"/>
      <x:c r="S74" s="4"/>
      <x:c r="T74" s="4"/>
      <x:c r="U74" s="4"/>
      <x:c r="V74" s="4"/>
    </x:row>
    <x:row r="75">
      <x:c r="A75" s="93"/>
      <x:c r="B75" s="29"/>
      <x:c r="C75" s="29"/>
      <x:c r="D75" s="29"/>
      <x:c r="E75" s="29"/>
      <x:c r="F75" s="29"/>
      <x:c r="G75" s="29"/>
      <x:c r="H75" s="29"/>
      <x:c r="I75" s="29"/>
      <x:c r="J75" s="65" t="str">
        <x:f>IF(A75="","",IF(G75="الأقل أفضل",H75-I75,I75-H75))</x:f>
      </x:c>
      <x:c r="K75" s="73" t="str">
        <x:f>IF(A75="","",IF(OR(H75="",I75=""),"",IF(G75="الأقل أفضل",IF(I75=0,1,MIN(2,H75/I75)),IF(H75=0,"",MIN(2,I75/H75)))))</x:f>
      </x:c>
      <x:c r="L75" s="65" t="str">
        <x:f>IF(A75="","",IF(OR(B75="",C75="",D75="",E75="",F75="",G75="",H75="",I75=""),"ناقص",IF(K75&gt;=1,"محقق",IF(K75&gt;='الإعداد'!$D$14,"معرض للخطر","دون الهدف"))))</x:f>
      </x:c>
      <x:c r="M75" s="29"/>
      <x:c r="N75" s="65" t="str">
        <x:f>IF(A75="","",IF(OR(COUNTIFS($A$11:$A$160,A75,$B$11:$B$160,B75)&gt;1,B75="",C75="",COUNTIF('الأهداف'!$A$11:$A$100,C75)=0,D75="",E75="",F75="",G75="",H75="",I75=""),"خطأ","سليم"))</x:f>
      </x:c>
      <x:c r="O75" s="4"/>
      <x:c r="P75" s="4"/>
      <x:c r="Q75" s="4"/>
      <x:c r="R75" s="4"/>
      <x:c r="S75" s="4"/>
      <x:c r="T75" s="4"/>
      <x:c r="U75" s="4"/>
      <x:c r="V75" s="4"/>
    </x:row>
    <x:row r="76">
      <x:c r="A76" s="93"/>
      <x:c r="B76" s="29"/>
      <x:c r="C76" s="29"/>
      <x:c r="D76" s="29"/>
      <x:c r="E76" s="29"/>
      <x:c r="F76" s="29"/>
      <x:c r="G76" s="29"/>
      <x:c r="H76" s="29"/>
      <x:c r="I76" s="29"/>
      <x:c r="J76" s="65" t="str">
        <x:f>IF(A76="","",IF(G76="الأقل أفضل",H76-I76,I76-H76))</x:f>
      </x:c>
      <x:c r="K76" s="73" t="str">
        <x:f>IF(A76="","",IF(OR(H76="",I76=""),"",IF(G76="الأقل أفضل",IF(I76=0,1,MIN(2,H76/I76)),IF(H76=0,"",MIN(2,I76/H76)))))</x:f>
      </x:c>
      <x:c r="L76" s="65" t="str">
        <x:f>IF(A76="","",IF(OR(B76="",C76="",D76="",E76="",F76="",G76="",H76="",I76=""),"ناقص",IF(K76&gt;=1,"محقق",IF(K76&gt;='الإعداد'!$D$14,"معرض للخطر","دون الهدف"))))</x:f>
      </x:c>
      <x:c r="M76" s="29"/>
      <x:c r="N76" s="65" t="str">
        <x:f>IF(A76="","",IF(OR(COUNTIFS($A$11:$A$160,A76,$B$11:$B$160,B76)&gt;1,B76="",C76="",COUNTIF('الأهداف'!$A$11:$A$100,C76)=0,D76="",E76="",F76="",G76="",H76="",I76=""),"خطأ","سليم"))</x:f>
      </x:c>
      <x:c r="O76" s="4"/>
      <x:c r="P76" s="4"/>
      <x:c r="Q76" s="4"/>
      <x:c r="R76" s="4"/>
      <x:c r="S76" s="4"/>
      <x:c r="T76" s="4"/>
      <x:c r="U76" s="4"/>
      <x:c r="V76" s="4"/>
    </x:row>
    <x:row r="77">
      <x:c r="A77" s="93"/>
      <x:c r="B77" s="29"/>
      <x:c r="C77" s="29"/>
      <x:c r="D77" s="29"/>
      <x:c r="E77" s="29"/>
      <x:c r="F77" s="29"/>
      <x:c r="G77" s="29"/>
      <x:c r="H77" s="29"/>
      <x:c r="I77" s="29"/>
      <x:c r="J77" s="65" t="str">
        <x:f>IF(A77="","",IF(G77="الأقل أفضل",H77-I77,I77-H77))</x:f>
      </x:c>
      <x:c r="K77" s="73" t="str">
        <x:f>IF(A77="","",IF(OR(H77="",I77=""),"",IF(G77="الأقل أفضل",IF(I77=0,1,MIN(2,H77/I77)),IF(H77=0,"",MIN(2,I77/H77)))))</x:f>
      </x:c>
      <x:c r="L77" s="65" t="str">
        <x:f>IF(A77="","",IF(OR(B77="",C77="",D77="",E77="",F77="",G77="",H77="",I77=""),"ناقص",IF(K77&gt;=1,"محقق",IF(K77&gt;='الإعداد'!$D$14,"معرض للخطر","دون الهدف"))))</x:f>
      </x:c>
      <x:c r="M77" s="29"/>
      <x:c r="N77" s="65" t="str">
        <x:f>IF(A77="","",IF(OR(COUNTIFS($A$11:$A$160,A77,$B$11:$B$160,B77)&gt;1,B77="",C77="",COUNTIF('الأهداف'!$A$11:$A$100,C77)=0,D77="",E77="",F77="",G77="",H77="",I77=""),"خطأ","سليم"))</x:f>
      </x:c>
      <x:c r="O77" s="4"/>
      <x:c r="P77" s="4"/>
      <x:c r="Q77" s="4"/>
      <x:c r="R77" s="4"/>
      <x:c r="S77" s="4"/>
      <x:c r="T77" s="4"/>
      <x:c r="U77" s="4"/>
      <x:c r="V77" s="4"/>
    </x:row>
    <x:row r="78">
      <x:c r="A78" s="93"/>
      <x:c r="B78" s="29"/>
      <x:c r="C78" s="29"/>
      <x:c r="D78" s="29"/>
      <x:c r="E78" s="29"/>
      <x:c r="F78" s="29"/>
      <x:c r="G78" s="29"/>
      <x:c r="H78" s="29"/>
      <x:c r="I78" s="29"/>
      <x:c r="J78" s="65" t="str">
        <x:f>IF(A78="","",IF(G78="الأقل أفضل",H78-I78,I78-H78))</x:f>
      </x:c>
      <x:c r="K78" s="73" t="str">
        <x:f>IF(A78="","",IF(OR(H78="",I78=""),"",IF(G78="الأقل أفضل",IF(I78=0,1,MIN(2,H78/I78)),IF(H78=0,"",MIN(2,I78/H78)))))</x:f>
      </x:c>
      <x:c r="L78" s="65" t="str">
        <x:f>IF(A78="","",IF(OR(B78="",C78="",D78="",E78="",F78="",G78="",H78="",I78=""),"ناقص",IF(K78&gt;=1,"محقق",IF(K78&gt;='الإعداد'!$D$14,"معرض للخطر","دون الهدف"))))</x:f>
      </x:c>
      <x:c r="M78" s="29"/>
      <x:c r="N78" s="65" t="str">
        <x:f>IF(A78="","",IF(OR(COUNTIFS($A$11:$A$160,A78,$B$11:$B$160,B78)&gt;1,B78="",C78="",COUNTIF('الأهداف'!$A$11:$A$100,C78)=0,D78="",E78="",F78="",G78="",H78="",I78=""),"خطأ","سليم"))</x:f>
      </x:c>
      <x:c r="O78" s="4"/>
      <x:c r="P78" s="4"/>
      <x:c r="Q78" s="4"/>
      <x:c r="R78" s="4"/>
      <x:c r="S78" s="4"/>
      <x:c r="T78" s="4"/>
      <x:c r="U78" s="4"/>
      <x:c r="V78" s="4"/>
    </x:row>
    <x:row r="79">
      <x:c r="A79" s="93"/>
      <x:c r="B79" s="29"/>
      <x:c r="C79" s="29"/>
      <x:c r="D79" s="29"/>
      <x:c r="E79" s="29"/>
      <x:c r="F79" s="29"/>
      <x:c r="G79" s="29"/>
      <x:c r="H79" s="29"/>
      <x:c r="I79" s="29"/>
      <x:c r="J79" s="65" t="str">
        <x:f>IF(A79="","",IF(G79="الأقل أفضل",H79-I79,I79-H79))</x:f>
      </x:c>
      <x:c r="K79" s="73" t="str">
        <x:f>IF(A79="","",IF(OR(H79="",I79=""),"",IF(G79="الأقل أفضل",IF(I79=0,1,MIN(2,H79/I79)),IF(H79=0,"",MIN(2,I79/H79)))))</x:f>
      </x:c>
      <x:c r="L79" s="65" t="str">
        <x:f>IF(A79="","",IF(OR(B79="",C79="",D79="",E79="",F79="",G79="",H79="",I79=""),"ناقص",IF(K79&gt;=1,"محقق",IF(K79&gt;='الإعداد'!$D$14,"معرض للخطر","دون الهدف"))))</x:f>
      </x:c>
      <x:c r="M79" s="29"/>
      <x:c r="N79" s="65" t="str">
        <x:f>IF(A79="","",IF(OR(COUNTIFS($A$11:$A$160,A79,$B$11:$B$160,B79)&gt;1,B79="",C79="",COUNTIF('الأهداف'!$A$11:$A$100,C79)=0,D79="",E79="",F79="",G79="",H79="",I79=""),"خطأ","سليم"))</x:f>
      </x:c>
      <x:c r="O79" s="4"/>
      <x:c r="P79" s="4"/>
      <x:c r="Q79" s="4"/>
      <x:c r="R79" s="4"/>
      <x:c r="S79" s="4"/>
      <x:c r="T79" s="4"/>
      <x:c r="U79" s="4"/>
      <x:c r="V79" s="4"/>
    </x:row>
    <x:row r="80">
      <x:c r="A80" s="93"/>
      <x:c r="B80" s="29"/>
      <x:c r="C80" s="29"/>
      <x:c r="D80" s="29"/>
      <x:c r="E80" s="29"/>
      <x:c r="F80" s="29"/>
      <x:c r="G80" s="29"/>
      <x:c r="H80" s="29"/>
      <x:c r="I80" s="29"/>
      <x:c r="J80" s="65" t="str">
        <x:f>IF(A80="","",IF(G80="الأقل أفضل",H80-I80,I80-H80))</x:f>
      </x:c>
      <x:c r="K80" s="73" t="str">
        <x:f>IF(A80="","",IF(OR(H80="",I80=""),"",IF(G80="الأقل أفضل",IF(I80=0,1,MIN(2,H80/I80)),IF(H80=0,"",MIN(2,I80/H80)))))</x:f>
      </x:c>
      <x:c r="L80" s="65" t="str">
        <x:f>IF(A80="","",IF(OR(B80="",C80="",D80="",E80="",F80="",G80="",H80="",I80=""),"ناقص",IF(K80&gt;=1,"محقق",IF(K80&gt;='الإعداد'!$D$14,"معرض للخطر","دون الهدف"))))</x:f>
      </x:c>
      <x:c r="M80" s="29"/>
      <x:c r="N80" s="65" t="str">
        <x:f>IF(A80="","",IF(OR(COUNTIFS($A$11:$A$160,A80,$B$11:$B$160,B80)&gt;1,B80="",C80="",COUNTIF('الأهداف'!$A$11:$A$100,C80)=0,D80="",E80="",F80="",G80="",H80="",I80=""),"خطأ","سليم"))</x:f>
      </x:c>
      <x:c r="O80" s="4"/>
      <x:c r="P80" s="4"/>
      <x:c r="Q80" s="4"/>
      <x:c r="R80" s="4"/>
      <x:c r="S80" s="4"/>
      <x:c r="T80" s="4"/>
      <x:c r="U80" s="4"/>
      <x:c r="V80" s="4"/>
    </x:row>
    <x:row r="81">
      <x:c r="A81" s="93"/>
      <x:c r="B81" s="29"/>
      <x:c r="C81" s="29"/>
      <x:c r="D81" s="29"/>
      <x:c r="E81" s="29"/>
      <x:c r="F81" s="29"/>
      <x:c r="G81" s="29"/>
      <x:c r="H81" s="29"/>
      <x:c r="I81" s="29"/>
      <x:c r="J81" s="65" t="str">
        <x:f>IF(A81="","",IF(G81="الأقل أفضل",H81-I81,I81-H81))</x:f>
      </x:c>
      <x:c r="K81" s="73" t="str">
        <x:f>IF(A81="","",IF(OR(H81="",I81=""),"",IF(G81="الأقل أفضل",IF(I81=0,1,MIN(2,H81/I81)),IF(H81=0,"",MIN(2,I81/H81)))))</x:f>
      </x:c>
      <x:c r="L81" s="65" t="str">
        <x:f>IF(A81="","",IF(OR(B81="",C81="",D81="",E81="",F81="",G81="",H81="",I81=""),"ناقص",IF(K81&gt;=1,"محقق",IF(K81&gt;='الإعداد'!$D$14,"معرض للخطر","دون الهدف"))))</x:f>
      </x:c>
      <x:c r="M81" s="29"/>
      <x:c r="N81" s="65" t="str">
        <x:f>IF(A81="","",IF(OR(COUNTIFS($A$11:$A$160,A81,$B$11:$B$160,B81)&gt;1,B81="",C81="",COUNTIF('الأهداف'!$A$11:$A$100,C81)=0,D81="",E81="",F81="",G81="",H81="",I81=""),"خطأ","سليم"))</x:f>
      </x:c>
      <x:c r="O81" s="4"/>
      <x:c r="P81" s="4"/>
      <x:c r="Q81" s="4"/>
      <x:c r="R81" s="4"/>
      <x:c r="S81" s="4"/>
      <x:c r="T81" s="4"/>
      <x:c r="U81" s="4"/>
      <x:c r="V81" s="4"/>
    </x:row>
    <x:row r="82">
      <x:c r="A82" s="93"/>
      <x:c r="B82" s="29"/>
      <x:c r="C82" s="29"/>
      <x:c r="D82" s="29"/>
      <x:c r="E82" s="29"/>
      <x:c r="F82" s="29"/>
      <x:c r="G82" s="29"/>
      <x:c r="H82" s="29"/>
      <x:c r="I82" s="29"/>
      <x:c r="J82" s="65" t="str">
        <x:f>IF(A82="","",IF(G82="الأقل أفضل",H82-I82,I82-H82))</x:f>
      </x:c>
      <x:c r="K82" s="73" t="str">
        <x:f>IF(A82="","",IF(OR(H82="",I82=""),"",IF(G82="الأقل أفضل",IF(I82=0,1,MIN(2,H82/I82)),IF(H82=0,"",MIN(2,I82/H82)))))</x:f>
      </x:c>
      <x:c r="L82" s="65" t="str">
        <x:f>IF(A82="","",IF(OR(B82="",C82="",D82="",E82="",F82="",G82="",H82="",I82=""),"ناقص",IF(K82&gt;=1,"محقق",IF(K82&gt;='الإعداد'!$D$14,"معرض للخطر","دون الهدف"))))</x:f>
      </x:c>
      <x:c r="M82" s="29"/>
      <x:c r="N82" s="65" t="str">
        <x:f>IF(A82="","",IF(OR(COUNTIFS($A$11:$A$160,A82,$B$11:$B$160,B82)&gt;1,B82="",C82="",COUNTIF('الأهداف'!$A$11:$A$100,C82)=0,D82="",E82="",F82="",G82="",H82="",I82=""),"خطأ","سليم"))</x:f>
      </x:c>
      <x:c r="O82" s="4"/>
      <x:c r="P82" s="4"/>
      <x:c r="Q82" s="4"/>
      <x:c r="R82" s="4"/>
      <x:c r="S82" s="4"/>
      <x:c r="T82" s="4"/>
      <x:c r="U82" s="4"/>
      <x:c r="V82" s="4"/>
    </x:row>
    <x:row r="83">
      <x:c r="A83" s="93"/>
      <x:c r="B83" s="29"/>
      <x:c r="C83" s="29"/>
      <x:c r="D83" s="29"/>
      <x:c r="E83" s="29"/>
      <x:c r="F83" s="29"/>
      <x:c r="G83" s="29"/>
      <x:c r="H83" s="29"/>
      <x:c r="I83" s="29"/>
      <x:c r="J83" s="65" t="str">
        <x:f>IF(A83="","",IF(G83="الأقل أفضل",H83-I83,I83-H83))</x:f>
      </x:c>
      <x:c r="K83" s="73" t="str">
        <x:f>IF(A83="","",IF(OR(H83="",I83=""),"",IF(G83="الأقل أفضل",IF(I83=0,1,MIN(2,H83/I83)),IF(H83=0,"",MIN(2,I83/H83)))))</x:f>
      </x:c>
      <x:c r="L83" s="65" t="str">
        <x:f>IF(A83="","",IF(OR(B83="",C83="",D83="",E83="",F83="",G83="",H83="",I83=""),"ناقص",IF(K83&gt;=1,"محقق",IF(K83&gt;='الإعداد'!$D$14,"معرض للخطر","دون الهدف"))))</x:f>
      </x:c>
      <x:c r="M83" s="29"/>
      <x:c r="N83" s="65" t="str">
        <x:f>IF(A83="","",IF(OR(COUNTIFS($A$11:$A$160,A83,$B$11:$B$160,B83)&gt;1,B83="",C83="",COUNTIF('الأهداف'!$A$11:$A$100,C83)=0,D83="",E83="",F83="",G83="",H83="",I83=""),"خطأ","سليم"))</x:f>
      </x:c>
      <x:c r="O83" s="4"/>
      <x:c r="P83" s="4"/>
      <x:c r="Q83" s="4"/>
      <x:c r="R83" s="4"/>
      <x:c r="S83" s="4"/>
      <x:c r="T83" s="4"/>
      <x:c r="U83" s="4"/>
      <x:c r="V83" s="4"/>
    </x:row>
    <x:row r="84">
      <x:c r="A84" s="93"/>
      <x:c r="B84" s="29"/>
      <x:c r="C84" s="29"/>
      <x:c r="D84" s="29"/>
      <x:c r="E84" s="29"/>
      <x:c r="F84" s="29"/>
      <x:c r="G84" s="29"/>
      <x:c r="H84" s="29"/>
      <x:c r="I84" s="29"/>
      <x:c r="J84" s="65" t="str">
        <x:f>IF(A84="","",IF(G84="الأقل أفضل",H84-I84,I84-H84))</x:f>
      </x:c>
      <x:c r="K84" s="73" t="str">
        <x:f>IF(A84="","",IF(OR(H84="",I84=""),"",IF(G84="الأقل أفضل",IF(I84=0,1,MIN(2,H84/I84)),IF(H84=0,"",MIN(2,I84/H84)))))</x:f>
      </x:c>
      <x:c r="L84" s="65" t="str">
        <x:f>IF(A84="","",IF(OR(B84="",C84="",D84="",E84="",F84="",G84="",H84="",I84=""),"ناقص",IF(K84&gt;=1,"محقق",IF(K84&gt;='الإعداد'!$D$14,"معرض للخطر","دون الهدف"))))</x:f>
      </x:c>
      <x:c r="M84" s="29"/>
      <x:c r="N84" s="65" t="str">
        <x:f>IF(A84="","",IF(OR(COUNTIFS($A$11:$A$160,A84,$B$11:$B$160,B84)&gt;1,B84="",C84="",COUNTIF('الأهداف'!$A$11:$A$100,C84)=0,D84="",E84="",F84="",G84="",H84="",I84=""),"خطأ","سليم"))</x:f>
      </x:c>
      <x:c r="O84" s="4"/>
      <x:c r="P84" s="4"/>
      <x:c r="Q84" s="4"/>
      <x:c r="R84" s="4"/>
      <x:c r="S84" s="4"/>
      <x:c r="T84" s="4"/>
      <x:c r="U84" s="4"/>
      <x:c r="V84" s="4"/>
    </x:row>
    <x:row r="85">
      <x:c r="A85" s="93"/>
      <x:c r="B85" s="29"/>
      <x:c r="C85" s="29"/>
      <x:c r="D85" s="29"/>
      <x:c r="E85" s="29"/>
      <x:c r="F85" s="29"/>
      <x:c r="G85" s="29"/>
      <x:c r="H85" s="29"/>
      <x:c r="I85" s="29"/>
      <x:c r="J85" s="65" t="str">
        <x:f>IF(A85="","",IF(G85="الأقل أفضل",H85-I85,I85-H85))</x:f>
      </x:c>
      <x:c r="K85" s="73" t="str">
        <x:f>IF(A85="","",IF(OR(H85="",I85=""),"",IF(G85="الأقل أفضل",IF(I85=0,1,MIN(2,H85/I85)),IF(H85=0,"",MIN(2,I85/H85)))))</x:f>
      </x:c>
      <x:c r="L85" s="65" t="str">
        <x:f>IF(A85="","",IF(OR(B85="",C85="",D85="",E85="",F85="",G85="",H85="",I85=""),"ناقص",IF(K85&gt;=1,"محقق",IF(K85&gt;='الإعداد'!$D$14,"معرض للخطر","دون الهدف"))))</x:f>
      </x:c>
      <x:c r="M85" s="29"/>
      <x:c r="N85" s="65" t="str">
        <x:f>IF(A85="","",IF(OR(COUNTIFS($A$11:$A$160,A85,$B$11:$B$160,B85)&gt;1,B85="",C85="",COUNTIF('الأهداف'!$A$11:$A$100,C85)=0,D85="",E85="",F85="",G85="",H85="",I85=""),"خطأ","سليم"))</x:f>
      </x:c>
      <x:c r="O85" s="4"/>
      <x:c r="P85" s="4"/>
      <x:c r="Q85" s="4"/>
      <x:c r="R85" s="4"/>
      <x:c r="S85" s="4"/>
      <x:c r="T85" s="4"/>
      <x:c r="U85" s="4"/>
      <x:c r="V85" s="4"/>
    </x:row>
    <x:row r="86">
      <x:c r="A86" s="93"/>
      <x:c r="B86" s="29"/>
      <x:c r="C86" s="29"/>
      <x:c r="D86" s="29"/>
      <x:c r="E86" s="29"/>
      <x:c r="F86" s="29"/>
      <x:c r="G86" s="29"/>
      <x:c r="H86" s="29"/>
      <x:c r="I86" s="29"/>
      <x:c r="J86" s="65" t="str">
        <x:f>IF(A86="","",IF(G86="الأقل أفضل",H86-I86,I86-H86))</x:f>
      </x:c>
      <x:c r="K86" s="73" t="str">
        <x:f>IF(A86="","",IF(OR(H86="",I86=""),"",IF(G86="الأقل أفضل",IF(I86=0,1,MIN(2,H86/I86)),IF(H86=0,"",MIN(2,I86/H86)))))</x:f>
      </x:c>
      <x:c r="L86" s="65" t="str">
        <x:f>IF(A86="","",IF(OR(B86="",C86="",D86="",E86="",F86="",G86="",H86="",I86=""),"ناقص",IF(K86&gt;=1,"محقق",IF(K86&gt;='الإعداد'!$D$14,"معرض للخطر","دون الهدف"))))</x:f>
      </x:c>
      <x:c r="M86" s="29"/>
      <x:c r="N86" s="65" t="str">
        <x:f>IF(A86="","",IF(OR(COUNTIFS($A$11:$A$160,A86,$B$11:$B$160,B86)&gt;1,B86="",C86="",COUNTIF('الأهداف'!$A$11:$A$100,C86)=0,D86="",E86="",F86="",G86="",H86="",I86=""),"خطأ","سليم"))</x:f>
      </x:c>
      <x:c r="O86" s="4"/>
      <x:c r="P86" s="4"/>
      <x:c r="Q86" s="4"/>
      <x:c r="R86" s="4"/>
      <x:c r="S86" s="4"/>
      <x:c r="T86" s="4"/>
      <x:c r="U86" s="4"/>
      <x:c r="V86" s="4"/>
    </x:row>
    <x:row r="87">
      <x:c r="A87" s="93"/>
      <x:c r="B87" s="29"/>
      <x:c r="C87" s="29"/>
      <x:c r="D87" s="29"/>
      <x:c r="E87" s="29"/>
      <x:c r="F87" s="29"/>
      <x:c r="G87" s="29"/>
      <x:c r="H87" s="29"/>
      <x:c r="I87" s="29"/>
      <x:c r="J87" s="65" t="str">
        <x:f>IF(A87="","",IF(G87="الأقل أفضل",H87-I87,I87-H87))</x:f>
      </x:c>
      <x:c r="K87" s="73" t="str">
        <x:f>IF(A87="","",IF(OR(H87="",I87=""),"",IF(G87="الأقل أفضل",IF(I87=0,1,MIN(2,H87/I87)),IF(H87=0,"",MIN(2,I87/H87)))))</x:f>
      </x:c>
      <x:c r="L87" s="65" t="str">
        <x:f>IF(A87="","",IF(OR(B87="",C87="",D87="",E87="",F87="",G87="",H87="",I87=""),"ناقص",IF(K87&gt;=1,"محقق",IF(K87&gt;='الإعداد'!$D$14,"معرض للخطر","دون الهدف"))))</x:f>
      </x:c>
      <x:c r="M87" s="29"/>
      <x:c r="N87" s="65" t="str">
        <x:f>IF(A87="","",IF(OR(COUNTIFS($A$11:$A$160,A87,$B$11:$B$160,B87)&gt;1,B87="",C87="",COUNTIF('الأهداف'!$A$11:$A$100,C87)=0,D87="",E87="",F87="",G87="",H87="",I87=""),"خطأ","سليم"))</x:f>
      </x:c>
      <x:c r="O87" s="4"/>
      <x:c r="P87" s="4"/>
      <x:c r="Q87" s="4"/>
      <x:c r="R87" s="4"/>
      <x:c r="S87" s="4"/>
      <x:c r="T87" s="4"/>
      <x:c r="U87" s="4"/>
      <x:c r="V87" s="4"/>
    </x:row>
    <x:row r="88">
      <x:c r="A88" s="93"/>
      <x:c r="B88" s="29"/>
      <x:c r="C88" s="29"/>
      <x:c r="D88" s="29"/>
      <x:c r="E88" s="29"/>
      <x:c r="F88" s="29"/>
      <x:c r="G88" s="29"/>
      <x:c r="H88" s="29"/>
      <x:c r="I88" s="29"/>
      <x:c r="J88" s="65" t="str">
        <x:f>IF(A88="","",IF(G88="الأقل أفضل",H88-I88,I88-H88))</x:f>
      </x:c>
      <x:c r="K88" s="73" t="str">
        <x:f>IF(A88="","",IF(OR(H88="",I88=""),"",IF(G88="الأقل أفضل",IF(I88=0,1,MIN(2,H88/I88)),IF(H88=0,"",MIN(2,I88/H88)))))</x:f>
      </x:c>
      <x:c r="L88" s="65" t="str">
        <x:f>IF(A88="","",IF(OR(B88="",C88="",D88="",E88="",F88="",G88="",H88="",I88=""),"ناقص",IF(K88&gt;=1,"محقق",IF(K88&gt;='الإعداد'!$D$14,"معرض للخطر","دون الهدف"))))</x:f>
      </x:c>
      <x:c r="M88" s="29"/>
      <x:c r="N88" s="65" t="str">
        <x:f>IF(A88="","",IF(OR(COUNTIFS($A$11:$A$160,A88,$B$11:$B$160,B88)&gt;1,B88="",C88="",COUNTIF('الأهداف'!$A$11:$A$100,C88)=0,D88="",E88="",F88="",G88="",H88="",I88=""),"خطأ","سليم"))</x:f>
      </x:c>
      <x:c r="O88" s="4"/>
      <x:c r="P88" s="4"/>
      <x:c r="Q88" s="4"/>
      <x:c r="R88" s="4"/>
      <x:c r="S88" s="4"/>
      <x:c r="T88" s="4"/>
      <x:c r="U88" s="4"/>
      <x:c r="V88" s="4"/>
    </x:row>
    <x:row r="89">
      <x:c r="A89" s="93"/>
      <x:c r="B89" s="29"/>
      <x:c r="C89" s="29"/>
      <x:c r="D89" s="29"/>
      <x:c r="E89" s="29"/>
      <x:c r="F89" s="29"/>
      <x:c r="G89" s="29"/>
      <x:c r="H89" s="29"/>
      <x:c r="I89" s="29"/>
      <x:c r="J89" s="65" t="str">
        <x:f>IF(A89="","",IF(G89="الأقل أفضل",H89-I89,I89-H89))</x:f>
      </x:c>
      <x:c r="K89" s="73" t="str">
        <x:f>IF(A89="","",IF(OR(H89="",I89=""),"",IF(G89="الأقل أفضل",IF(I89=0,1,MIN(2,H89/I89)),IF(H89=0,"",MIN(2,I89/H89)))))</x:f>
      </x:c>
      <x:c r="L89" s="65" t="str">
        <x:f>IF(A89="","",IF(OR(B89="",C89="",D89="",E89="",F89="",G89="",H89="",I89=""),"ناقص",IF(K89&gt;=1,"محقق",IF(K89&gt;='الإعداد'!$D$14,"معرض للخطر","دون الهدف"))))</x:f>
      </x:c>
      <x:c r="M89" s="29"/>
      <x:c r="N89" s="65" t="str">
        <x:f>IF(A89="","",IF(OR(COUNTIFS($A$11:$A$160,A89,$B$11:$B$160,B89)&gt;1,B89="",C89="",COUNTIF('الأهداف'!$A$11:$A$100,C89)=0,D89="",E89="",F89="",G89="",H89="",I89=""),"خطأ","سليم"))</x:f>
      </x:c>
      <x:c r="O89" s="4"/>
      <x:c r="P89" s="4"/>
      <x:c r="Q89" s="4"/>
      <x:c r="R89" s="4"/>
      <x:c r="S89" s="4"/>
      <x:c r="T89" s="4"/>
      <x:c r="U89" s="4"/>
      <x:c r="V89" s="4"/>
    </x:row>
    <x:row r="90">
      <x:c r="A90" s="93"/>
      <x:c r="B90" s="29"/>
      <x:c r="C90" s="29"/>
      <x:c r="D90" s="29"/>
      <x:c r="E90" s="29"/>
      <x:c r="F90" s="29"/>
      <x:c r="G90" s="29"/>
      <x:c r="H90" s="29"/>
      <x:c r="I90" s="29"/>
      <x:c r="J90" s="65" t="str">
        <x:f>IF(A90="","",IF(G90="الأقل أفضل",H90-I90,I90-H90))</x:f>
      </x:c>
      <x:c r="K90" s="73" t="str">
        <x:f>IF(A90="","",IF(OR(H90="",I90=""),"",IF(G90="الأقل أفضل",IF(I90=0,1,MIN(2,H90/I90)),IF(H90=0,"",MIN(2,I90/H90)))))</x:f>
      </x:c>
      <x:c r="L90" s="65" t="str">
        <x:f>IF(A90="","",IF(OR(B90="",C90="",D90="",E90="",F90="",G90="",H90="",I90=""),"ناقص",IF(K90&gt;=1,"محقق",IF(K90&gt;='الإعداد'!$D$14,"معرض للخطر","دون الهدف"))))</x:f>
      </x:c>
      <x:c r="M90" s="29"/>
      <x:c r="N90" s="65" t="str">
        <x:f>IF(A90="","",IF(OR(COUNTIFS($A$11:$A$160,A90,$B$11:$B$160,B90)&gt;1,B90="",C90="",COUNTIF('الأهداف'!$A$11:$A$100,C90)=0,D90="",E90="",F90="",G90="",H90="",I90=""),"خطأ","سليم"))</x:f>
      </x:c>
      <x:c r="O90" s="4"/>
      <x:c r="P90" s="4"/>
      <x:c r="Q90" s="4"/>
      <x:c r="R90" s="4"/>
      <x:c r="S90" s="4"/>
      <x:c r="T90" s="4"/>
      <x:c r="U90" s="4"/>
      <x:c r="V90" s="4"/>
    </x:row>
    <x:row r="91">
      <x:c r="A91" s="93"/>
      <x:c r="B91" s="29"/>
      <x:c r="C91" s="29"/>
      <x:c r="D91" s="29"/>
      <x:c r="E91" s="29"/>
      <x:c r="F91" s="29"/>
      <x:c r="G91" s="29"/>
      <x:c r="H91" s="29"/>
      <x:c r="I91" s="29"/>
      <x:c r="J91" s="65" t="str">
        <x:f>IF(A91="","",IF(G91="الأقل أفضل",H91-I91,I91-H91))</x:f>
      </x:c>
      <x:c r="K91" s="73" t="str">
        <x:f>IF(A91="","",IF(OR(H91="",I91=""),"",IF(G91="الأقل أفضل",IF(I91=0,1,MIN(2,H91/I91)),IF(H91=0,"",MIN(2,I91/H91)))))</x:f>
      </x:c>
      <x:c r="L91" s="65" t="str">
        <x:f>IF(A91="","",IF(OR(B91="",C91="",D91="",E91="",F91="",G91="",H91="",I91=""),"ناقص",IF(K91&gt;=1,"محقق",IF(K91&gt;='الإعداد'!$D$14,"معرض للخطر","دون الهدف"))))</x:f>
      </x:c>
      <x:c r="M91" s="29"/>
      <x:c r="N91" s="65" t="str">
        <x:f>IF(A91="","",IF(OR(COUNTIFS($A$11:$A$160,A91,$B$11:$B$160,B91)&gt;1,B91="",C91="",COUNTIF('الأهداف'!$A$11:$A$100,C91)=0,D91="",E91="",F91="",G91="",H91="",I91=""),"خطأ","سليم"))</x:f>
      </x:c>
      <x:c r="O91" s="4"/>
      <x:c r="P91" s="4"/>
      <x:c r="Q91" s="4"/>
      <x:c r="R91" s="4"/>
      <x:c r="S91" s="4"/>
      <x:c r="T91" s="4"/>
      <x:c r="U91" s="4"/>
      <x:c r="V91" s="4"/>
    </x:row>
    <x:row r="92">
      <x:c r="A92" s="93"/>
      <x:c r="B92" s="29"/>
      <x:c r="C92" s="29"/>
      <x:c r="D92" s="29"/>
      <x:c r="E92" s="29"/>
      <x:c r="F92" s="29"/>
      <x:c r="G92" s="29"/>
      <x:c r="H92" s="29"/>
      <x:c r="I92" s="29"/>
      <x:c r="J92" s="65" t="str">
        <x:f>IF(A92="","",IF(G92="الأقل أفضل",H92-I92,I92-H92))</x:f>
      </x:c>
      <x:c r="K92" s="73" t="str">
        <x:f>IF(A92="","",IF(OR(H92="",I92=""),"",IF(G92="الأقل أفضل",IF(I92=0,1,MIN(2,H92/I92)),IF(H92=0,"",MIN(2,I92/H92)))))</x:f>
      </x:c>
      <x:c r="L92" s="65" t="str">
        <x:f>IF(A92="","",IF(OR(B92="",C92="",D92="",E92="",F92="",G92="",H92="",I92=""),"ناقص",IF(K92&gt;=1,"محقق",IF(K92&gt;='الإعداد'!$D$14,"معرض للخطر","دون الهدف"))))</x:f>
      </x:c>
      <x:c r="M92" s="29"/>
      <x:c r="N92" s="65" t="str">
        <x:f>IF(A92="","",IF(OR(COUNTIFS($A$11:$A$160,A92,$B$11:$B$160,B92)&gt;1,B92="",C92="",COUNTIF('الأهداف'!$A$11:$A$100,C92)=0,D92="",E92="",F92="",G92="",H92="",I92=""),"خطأ","سليم"))</x:f>
      </x:c>
      <x:c r="O92" s="4"/>
      <x:c r="P92" s="4"/>
      <x:c r="Q92" s="4"/>
      <x:c r="R92" s="4"/>
      <x:c r="S92" s="4"/>
      <x:c r="T92" s="4"/>
      <x:c r="U92" s="4"/>
      <x:c r="V92" s="4"/>
    </x:row>
    <x:row r="93">
      <x:c r="A93" s="93"/>
      <x:c r="B93" s="29"/>
      <x:c r="C93" s="29"/>
      <x:c r="D93" s="29"/>
      <x:c r="E93" s="29"/>
      <x:c r="F93" s="29"/>
      <x:c r="G93" s="29"/>
      <x:c r="H93" s="29"/>
      <x:c r="I93" s="29"/>
      <x:c r="J93" s="65" t="str">
        <x:f>IF(A93="","",IF(G93="الأقل أفضل",H93-I93,I93-H93))</x:f>
      </x:c>
      <x:c r="K93" s="73" t="str">
        <x:f>IF(A93="","",IF(OR(H93="",I93=""),"",IF(G93="الأقل أفضل",IF(I93=0,1,MIN(2,H93/I93)),IF(H93=0,"",MIN(2,I93/H93)))))</x:f>
      </x:c>
      <x:c r="L93" s="65" t="str">
        <x:f>IF(A93="","",IF(OR(B93="",C93="",D93="",E93="",F93="",G93="",H93="",I93=""),"ناقص",IF(K93&gt;=1,"محقق",IF(K93&gt;='الإعداد'!$D$14,"معرض للخطر","دون الهدف"))))</x:f>
      </x:c>
      <x:c r="M93" s="29"/>
      <x:c r="N93" s="65" t="str">
        <x:f>IF(A93="","",IF(OR(COUNTIFS($A$11:$A$160,A93,$B$11:$B$160,B93)&gt;1,B93="",C93="",COUNTIF('الأهداف'!$A$11:$A$100,C93)=0,D93="",E93="",F93="",G93="",H93="",I93=""),"خطأ","سليم"))</x:f>
      </x:c>
      <x:c r="O93" s="4"/>
      <x:c r="P93" s="4"/>
      <x:c r="Q93" s="4"/>
      <x:c r="R93" s="4"/>
      <x:c r="S93" s="4"/>
      <x:c r="T93" s="4"/>
      <x:c r="U93" s="4"/>
      <x:c r="V93" s="4"/>
    </x:row>
    <x:row r="94">
      <x:c r="A94" s="93"/>
      <x:c r="B94" s="29"/>
      <x:c r="C94" s="29"/>
      <x:c r="D94" s="29"/>
      <x:c r="E94" s="29"/>
      <x:c r="F94" s="29"/>
      <x:c r="G94" s="29"/>
      <x:c r="H94" s="29"/>
      <x:c r="I94" s="29"/>
      <x:c r="J94" s="65" t="str">
        <x:f>IF(A94="","",IF(G94="الأقل أفضل",H94-I94,I94-H94))</x:f>
      </x:c>
      <x:c r="K94" s="73" t="str">
        <x:f>IF(A94="","",IF(OR(H94="",I94=""),"",IF(G94="الأقل أفضل",IF(I94=0,1,MIN(2,H94/I94)),IF(H94=0,"",MIN(2,I94/H94)))))</x:f>
      </x:c>
      <x:c r="L94" s="65" t="str">
        <x:f>IF(A94="","",IF(OR(B94="",C94="",D94="",E94="",F94="",G94="",H94="",I94=""),"ناقص",IF(K94&gt;=1,"محقق",IF(K94&gt;='الإعداد'!$D$14,"معرض للخطر","دون الهدف"))))</x:f>
      </x:c>
      <x:c r="M94" s="29"/>
      <x:c r="N94" s="65" t="str">
        <x:f>IF(A94="","",IF(OR(COUNTIFS($A$11:$A$160,A94,$B$11:$B$160,B94)&gt;1,B94="",C94="",COUNTIF('الأهداف'!$A$11:$A$100,C94)=0,D94="",E94="",F94="",G94="",H94="",I94=""),"خطأ","سليم"))</x:f>
      </x:c>
      <x:c r="O94" s="4"/>
      <x:c r="P94" s="4"/>
      <x:c r="Q94" s="4"/>
      <x:c r="R94" s="4"/>
      <x:c r="S94" s="4"/>
      <x:c r="T94" s="4"/>
      <x:c r="U94" s="4"/>
      <x:c r="V94" s="4"/>
    </x:row>
    <x:row r="95">
      <x:c r="A95" s="93"/>
      <x:c r="B95" s="29"/>
      <x:c r="C95" s="29"/>
      <x:c r="D95" s="29"/>
      <x:c r="E95" s="29"/>
      <x:c r="F95" s="29"/>
      <x:c r="G95" s="29"/>
      <x:c r="H95" s="29"/>
      <x:c r="I95" s="29"/>
      <x:c r="J95" s="65" t="str">
        <x:f>IF(A95="","",IF(G95="الأقل أفضل",H95-I95,I95-H95))</x:f>
      </x:c>
      <x:c r="K95" s="73" t="str">
        <x:f>IF(A95="","",IF(OR(H95="",I95=""),"",IF(G95="الأقل أفضل",IF(I95=0,1,MIN(2,H95/I95)),IF(H95=0,"",MIN(2,I95/H95)))))</x:f>
      </x:c>
      <x:c r="L95" s="65" t="str">
        <x:f>IF(A95="","",IF(OR(B95="",C95="",D95="",E95="",F95="",G95="",H95="",I95=""),"ناقص",IF(K95&gt;=1,"محقق",IF(K95&gt;='الإعداد'!$D$14,"معرض للخطر","دون الهدف"))))</x:f>
      </x:c>
      <x:c r="M95" s="29"/>
      <x:c r="N95" s="65" t="str">
        <x:f>IF(A95="","",IF(OR(COUNTIFS($A$11:$A$160,A95,$B$11:$B$160,B95)&gt;1,B95="",C95="",COUNTIF('الأهداف'!$A$11:$A$100,C95)=0,D95="",E95="",F95="",G95="",H95="",I95=""),"خطأ","سليم"))</x:f>
      </x:c>
      <x:c r="O95" s="4"/>
      <x:c r="P95" s="4"/>
      <x:c r="Q95" s="4"/>
      <x:c r="R95" s="4"/>
      <x:c r="S95" s="4"/>
      <x:c r="T95" s="4"/>
      <x:c r="U95" s="4"/>
      <x:c r="V95" s="4"/>
    </x:row>
    <x:row r="96">
      <x:c r="A96" s="93"/>
      <x:c r="B96" s="29"/>
      <x:c r="C96" s="29"/>
      <x:c r="D96" s="29"/>
      <x:c r="E96" s="29"/>
      <x:c r="F96" s="29"/>
      <x:c r="G96" s="29"/>
      <x:c r="H96" s="29"/>
      <x:c r="I96" s="29"/>
      <x:c r="J96" s="65" t="str">
        <x:f>IF(A96="","",IF(G96="الأقل أفضل",H96-I96,I96-H96))</x:f>
      </x:c>
      <x:c r="K96" s="73" t="str">
        <x:f>IF(A96="","",IF(OR(H96="",I96=""),"",IF(G96="الأقل أفضل",IF(I96=0,1,MIN(2,H96/I96)),IF(H96=0,"",MIN(2,I96/H96)))))</x:f>
      </x:c>
      <x:c r="L96" s="65" t="str">
        <x:f>IF(A96="","",IF(OR(B96="",C96="",D96="",E96="",F96="",G96="",H96="",I96=""),"ناقص",IF(K96&gt;=1,"محقق",IF(K96&gt;='الإعداد'!$D$14,"معرض للخطر","دون الهدف"))))</x:f>
      </x:c>
      <x:c r="M96" s="29"/>
      <x:c r="N96" s="65" t="str">
        <x:f>IF(A96="","",IF(OR(COUNTIFS($A$11:$A$160,A96,$B$11:$B$160,B96)&gt;1,B96="",C96="",COUNTIF('الأهداف'!$A$11:$A$100,C96)=0,D96="",E96="",F96="",G96="",H96="",I96=""),"خطأ","سليم"))</x:f>
      </x:c>
      <x:c r="O96" s="4"/>
      <x:c r="P96" s="4"/>
      <x:c r="Q96" s="4"/>
      <x:c r="R96" s="4"/>
      <x:c r="S96" s="4"/>
      <x:c r="T96" s="4"/>
      <x:c r="U96" s="4"/>
      <x:c r="V96" s="4"/>
    </x:row>
    <x:row r="97">
      <x:c r="A97" s="93"/>
      <x:c r="B97" s="29"/>
      <x:c r="C97" s="29"/>
      <x:c r="D97" s="29"/>
      <x:c r="E97" s="29"/>
      <x:c r="F97" s="29"/>
      <x:c r="G97" s="29"/>
      <x:c r="H97" s="29"/>
      <x:c r="I97" s="29"/>
      <x:c r="J97" s="65" t="str">
        <x:f>IF(A97="","",IF(G97="الأقل أفضل",H97-I97,I97-H97))</x:f>
      </x:c>
      <x:c r="K97" s="73" t="str">
        <x:f>IF(A97="","",IF(OR(H97="",I97=""),"",IF(G97="الأقل أفضل",IF(I97=0,1,MIN(2,H97/I97)),IF(H97=0,"",MIN(2,I97/H97)))))</x:f>
      </x:c>
      <x:c r="L97" s="65" t="str">
        <x:f>IF(A97="","",IF(OR(B97="",C97="",D97="",E97="",F97="",G97="",H97="",I97=""),"ناقص",IF(K97&gt;=1,"محقق",IF(K97&gt;='الإعداد'!$D$14,"معرض للخطر","دون الهدف"))))</x:f>
      </x:c>
      <x:c r="M97" s="29"/>
      <x:c r="N97" s="65" t="str">
        <x:f>IF(A97="","",IF(OR(COUNTIFS($A$11:$A$160,A97,$B$11:$B$160,B97)&gt;1,B97="",C97="",COUNTIF('الأهداف'!$A$11:$A$100,C97)=0,D97="",E97="",F97="",G97="",H97="",I97=""),"خطأ","سليم"))</x:f>
      </x:c>
      <x:c r="O97" s="4"/>
      <x:c r="P97" s="4"/>
      <x:c r="Q97" s="4"/>
      <x:c r="R97" s="4"/>
      <x:c r="S97" s="4"/>
      <x:c r="T97" s="4"/>
      <x:c r="U97" s="4"/>
      <x:c r="V97" s="4"/>
    </x:row>
    <x:row r="98">
      <x:c r="A98" s="93"/>
      <x:c r="B98" s="29"/>
      <x:c r="C98" s="29"/>
      <x:c r="D98" s="29"/>
      <x:c r="E98" s="29"/>
      <x:c r="F98" s="29"/>
      <x:c r="G98" s="29"/>
      <x:c r="H98" s="29"/>
      <x:c r="I98" s="29"/>
      <x:c r="J98" s="65" t="str">
        <x:f>IF(A98="","",IF(G98="الأقل أفضل",H98-I98,I98-H98))</x:f>
      </x:c>
      <x:c r="K98" s="73" t="str">
        <x:f>IF(A98="","",IF(OR(H98="",I98=""),"",IF(G98="الأقل أفضل",IF(I98=0,1,MIN(2,H98/I98)),IF(H98=0,"",MIN(2,I98/H98)))))</x:f>
      </x:c>
      <x:c r="L98" s="65" t="str">
        <x:f>IF(A98="","",IF(OR(B98="",C98="",D98="",E98="",F98="",G98="",H98="",I98=""),"ناقص",IF(K98&gt;=1,"محقق",IF(K98&gt;='الإعداد'!$D$14,"معرض للخطر","دون الهدف"))))</x:f>
      </x:c>
      <x:c r="M98" s="29"/>
      <x:c r="N98" s="65" t="str">
        <x:f>IF(A98="","",IF(OR(COUNTIFS($A$11:$A$160,A98,$B$11:$B$160,B98)&gt;1,B98="",C98="",COUNTIF('الأهداف'!$A$11:$A$100,C98)=0,D98="",E98="",F98="",G98="",H98="",I98=""),"خطأ","سليم"))</x:f>
      </x:c>
      <x:c r="O98" s="4"/>
      <x:c r="P98" s="4"/>
      <x:c r="Q98" s="4"/>
      <x:c r="R98" s="4"/>
      <x:c r="S98" s="4"/>
      <x:c r="T98" s="4"/>
      <x:c r="U98" s="4"/>
      <x:c r="V98" s="4"/>
    </x:row>
    <x:row r="99">
      <x:c r="A99" s="93"/>
      <x:c r="B99" s="29"/>
      <x:c r="C99" s="29"/>
      <x:c r="D99" s="29"/>
      <x:c r="E99" s="29"/>
      <x:c r="F99" s="29"/>
      <x:c r="G99" s="29"/>
      <x:c r="H99" s="29"/>
      <x:c r="I99" s="29"/>
      <x:c r="J99" s="65" t="str">
        <x:f>IF(A99="","",IF(G99="الأقل أفضل",H99-I99,I99-H99))</x:f>
      </x:c>
      <x:c r="K99" s="73" t="str">
        <x:f>IF(A99="","",IF(OR(H99="",I99=""),"",IF(G99="الأقل أفضل",IF(I99=0,1,MIN(2,H99/I99)),IF(H99=0,"",MIN(2,I99/H99)))))</x:f>
      </x:c>
      <x:c r="L99" s="65" t="str">
        <x:f>IF(A99="","",IF(OR(B99="",C99="",D99="",E99="",F99="",G99="",H99="",I99=""),"ناقص",IF(K99&gt;=1,"محقق",IF(K99&gt;='الإعداد'!$D$14,"معرض للخطر","دون الهدف"))))</x:f>
      </x:c>
      <x:c r="M99" s="29"/>
      <x:c r="N99" s="65" t="str">
        <x:f>IF(A99="","",IF(OR(COUNTIFS($A$11:$A$160,A99,$B$11:$B$160,B99)&gt;1,B99="",C99="",COUNTIF('الأهداف'!$A$11:$A$100,C99)=0,D99="",E99="",F99="",G99="",H99="",I99=""),"خطأ","سليم"))</x:f>
      </x:c>
      <x:c r="O99" s="4"/>
      <x:c r="P99" s="4"/>
      <x:c r="Q99" s="4"/>
      <x:c r="R99" s="4"/>
      <x:c r="S99" s="4"/>
      <x:c r="T99" s="4"/>
      <x:c r="U99" s="4"/>
      <x:c r="V99" s="4"/>
    </x:row>
    <x:row r="100">
      <x:c r="A100" s="93"/>
      <x:c r="B100" s="29"/>
      <x:c r="C100" s="29"/>
      <x:c r="D100" s="29"/>
      <x:c r="E100" s="29"/>
      <x:c r="F100" s="29"/>
      <x:c r="G100" s="29"/>
      <x:c r="H100" s="29"/>
      <x:c r="I100" s="29"/>
      <x:c r="J100" s="65" t="str">
        <x:f>IF(A100="","",IF(G100="الأقل أفضل",H100-I100,I100-H100))</x:f>
      </x:c>
      <x:c r="K100" s="73" t="str">
        <x:f>IF(A100="","",IF(OR(H100="",I100=""),"",IF(G100="الأقل أفضل",IF(I100=0,1,MIN(2,H100/I100)),IF(H100=0,"",MIN(2,I100/H100)))))</x:f>
      </x:c>
      <x:c r="L100" s="65" t="str">
        <x:f>IF(A100="","",IF(OR(B100="",C100="",D100="",E100="",F100="",G100="",H100="",I100=""),"ناقص",IF(K100&gt;=1,"محقق",IF(K100&gt;='الإعداد'!$D$14,"معرض للخطر","دون الهدف"))))</x:f>
      </x:c>
      <x:c r="M100" s="29"/>
      <x:c r="N100" s="65" t="str">
        <x:f>IF(A100="","",IF(OR(COUNTIFS($A$11:$A$160,A100,$B$11:$B$160,B100)&gt;1,B100="",C100="",COUNTIF('الأهداف'!$A$11:$A$100,C100)=0,D100="",E100="",F100="",G100="",H100="",I100=""),"خطأ","سليم"))</x:f>
      </x:c>
      <x:c r="O100" s="4"/>
      <x:c r="P100" s="4"/>
      <x:c r="Q100" s="4"/>
      <x:c r="R100" s="4"/>
      <x:c r="S100" s="4"/>
      <x:c r="T100" s="4"/>
      <x:c r="U100" s="4"/>
      <x:c r="V100" s="4"/>
    </x:row>
    <x:row r="101">
      <x:c r="A101" s="93"/>
      <x:c r="B101" s="29"/>
      <x:c r="C101" s="29"/>
      <x:c r="D101" s="29"/>
      <x:c r="E101" s="29"/>
      <x:c r="F101" s="29"/>
      <x:c r="G101" s="29"/>
      <x:c r="H101" s="29"/>
      <x:c r="I101" s="29"/>
      <x:c r="J101" s="65" t="str">
        <x:f>IF(A101="","",IF(G101="الأقل أفضل",H101-I101,I101-H101))</x:f>
      </x:c>
      <x:c r="K101" s="73" t="str">
        <x:f>IF(A101="","",IF(OR(H101="",I101=""),"",IF(G101="الأقل أفضل",IF(I101=0,1,MIN(2,H101/I101)),IF(H101=0,"",MIN(2,I101/H101)))))</x:f>
      </x:c>
      <x:c r="L101" s="65" t="str">
        <x:f>IF(A101="","",IF(OR(B101="",C101="",D101="",E101="",F101="",G101="",H101="",I101=""),"ناقص",IF(K101&gt;=1,"محقق",IF(K101&gt;='الإعداد'!$D$14,"معرض للخطر","دون الهدف"))))</x:f>
      </x:c>
      <x:c r="M101" s="29"/>
      <x:c r="N101" s="65" t="str">
        <x:f>IF(A101="","",IF(OR(COUNTIFS($A$11:$A$160,A101,$B$11:$B$160,B101)&gt;1,B101="",C101="",COUNTIF('الأهداف'!$A$11:$A$100,C101)=0,D101="",E101="",F101="",G101="",H101="",I101=""),"خطأ","سليم"))</x:f>
      </x:c>
      <x:c r="O101" s="4"/>
      <x:c r="P101" s="4"/>
      <x:c r="Q101" s="4"/>
      <x:c r="R101" s="4"/>
      <x:c r="S101" s="4"/>
      <x:c r="T101" s="4"/>
      <x:c r="U101" s="4"/>
      <x:c r="V101" s="4"/>
    </x:row>
    <x:row r="102">
      <x:c r="A102" s="93"/>
      <x:c r="B102" s="29"/>
      <x:c r="C102" s="29"/>
      <x:c r="D102" s="29"/>
      <x:c r="E102" s="29"/>
      <x:c r="F102" s="29"/>
      <x:c r="G102" s="29"/>
      <x:c r="H102" s="29"/>
      <x:c r="I102" s="29"/>
      <x:c r="J102" s="65" t="str">
        <x:f>IF(A102="","",IF(G102="الأقل أفضل",H102-I102,I102-H102))</x:f>
      </x:c>
      <x:c r="K102" s="73" t="str">
        <x:f>IF(A102="","",IF(OR(H102="",I102=""),"",IF(G102="الأقل أفضل",IF(I102=0,1,MIN(2,H102/I102)),IF(H102=0,"",MIN(2,I102/H102)))))</x:f>
      </x:c>
      <x:c r="L102" s="65" t="str">
        <x:f>IF(A102="","",IF(OR(B102="",C102="",D102="",E102="",F102="",G102="",H102="",I102=""),"ناقص",IF(K102&gt;=1,"محقق",IF(K102&gt;='الإعداد'!$D$14,"معرض للخطر","دون الهدف"))))</x:f>
      </x:c>
      <x:c r="M102" s="29"/>
      <x:c r="N102" s="65" t="str">
        <x:f>IF(A102="","",IF(OR(COUNTIFS($A$11:$A$160,A102,$B$11:$B$160,B102)&gt;1,B102="",C102="",COUNTIF('الأهداف'!$A$11:$A$100,C102)=0,D102="",E102="",F102="",G102="",H102="",I102=""),"خطأ","سليم"))</x:f>
      </x:c>
      <x:c r="O102" s="4"/>
      <x:c r="P102" s="4"/>
      <x:c r="Q102" s="4"/>
      <x:c r="R102" s="4"/>
      <x:c r="S102" s="4"/>
      <x:c r="T102" s="4"/>
      <x:c r="U102" s="4"/>
      <x:c r="V102" s="4"/>
    </x:row>
    <x:row r="103">
      <x:c r="A103" s="93"/>
      <x:c r="B103" s="29"/>
      <x:c r="C103" s="29"/>
      <x:c r="D103" s="29"/>
      <x:c r="E103" s="29"/>
      <x:c r="F103" s="29"/>
      <x:c r="G103" s="29"/>
      <x:c r="H103" s="29"/>
      <x:c r="I103" s="29"/>
      <x:c r="J103" s="65" t="str">
        <x:f>IF(A103="","",IF(G103="الأقل أفضل",H103-I103,I103-H103))</x:f>
      </x:c>
      <x:c r="K103" s="73" t="str">
        <x:f>IF(A103="","",IF(OR(H103="",I103=""),"",IF(G103="الأقل أفضل",IF(I103=0,1,MIN(2,H103/I103)),IF(H103=0,"",MIN(2,I103/H103)))))</x:f>
      </x:c>
      <x:c r="L103" s="65" t="str">
        <x:f>IF(A103="","",IF(OR(B103="",C103="",D103="",E103="",F103="",G103="",H103="",I103=""),"ناقص",IF(K103&gt;=1,"محقق",IF(K103&gt;='الإعداد'!$D$14,"معرض للخطر","دون الهدف"))))</x:f>
      </x:c>
      <x:c r="M103" s="29"/>
      <x:c r="N103" s="65" t="str">
        <x:f>IF(A103="","",IF(OR(COUNTIFS($A$11:$A$160,A103,$B$11:$B$160,B103)&gt;1,B103="",C103="",COUNTIF('الأهداف'!$A$11:$A$100,C103)=0,D103="",E103="",F103="",G103="",H103="",I103=""),"خطأ","سليم"))</x:f>
      </x:c>
      <x:c r="O103" s="4"/>
      <x:c r="P103" s="4"/>
      <x:c r="Q103" s="4"/>
      <x:c r="R103" s="4"/>
      <x:c r="S103" s="4"/>
      <x:c r="T103" s="4"/>
      <x:c r="U103" s="4"/>
      <x:c r="V103" s="4"/>
    </x:row>
    <x:row r="104">
      <x:c r="A104" s="93"/>
      <x:c r="B104" s="29"/>
      <x:c r="C104" s="29"/>
      <x:c r="D104" s="29"/>
      <x:c r="E104" s="29"/>
      <x:c r="F104" s="29"/>
      <x:c r="G104" s="29"/>
      <x:c r="H104" s="29"/>
      <x:c r="I104" s="29"/>
      <x:c r="J104" s="65" t="str">
        <x:f>IF(A104="","",IF(G104="الأقل أفضل",H104-I104,I104-H104))</x:f>
      </x:c>
      <x:c r="K104" s="73" t="str">
        <x:f>IF(A104="","",IF(OR(H104="",I104=""),"",IF(G104="الأقل أفضل",IF(I104=0,1,MIN(2,H104/I104)),IF(H104=0,"",MIN(2,I104/H104)))))</x:f>
      </x:c>
      <x:c r="L104" s="65" t="str">
        <x:f>IF(A104="","",IF(OR(B104="",C104="",D104="",E104="",F104="",G104="",H104="",I104=""),"ناقص",IF(K104&gt;=1,"محقق",IF(K104&gt;='الإعداد'!$D$14,"معرض للخطر","دون الهدف"))))</x:f>
      </x:c>
      <x:c r="M104" s="29"/>
      <x:c r="N104" s="65" t="str">
        <x:f>IF(A104="","",IF(OR(COUNTIFS($A$11:$A$160,A104,$B$11:$B$160,B104)&gt;1,B104="",C104="",COUNTIF('الأهداف'!$A$11:$A$100,C104)=0,D104="",E104="",F104="",G104="",H104="",I104=""),"خطأ","سليم"))</x:f>
      </x:c>
      <x:c r="O104" s="4"/>
      <x:c r="P104" s="4"/>
      <x:c r="Q104" s="4"/>
      <x:c r="R104" s="4"/>
      <x:c r="S104" s="4"/>
      <x:c r="T104" s="4"/>
      <x:c r="U104" s="4"/>
      <x:c r="V104" s="4"/>
    </x:row>
    <x:row r="105">
      <x:c r="A105" s="93"/>
      <x:c r="B105" s="29"/>
      <x:c r="C105" s="29"/>
      <x:c r="D105" s="29"/>
      <x:c r="E105" s="29"/>
      <x:c r="F105" s="29"/>
      <x:c r="G105" s="29"/>
      <x:c r="H105" s="29"/>
      <x:c r="I105" s="29"/>
      <x:c r="J105" s="65" t="str">
        <x:f>IF(A105="","",IF(G105="الأقل أفضل",H105-I105,I105-H105))</x:f>
      </x:c>
      <x:c r="K105" s="73" t="str">
        <x:f>IF(A105="","",IF(OR(H105="",I105=""),"",IF(G105="الأقل أفضل",IF(I105=0,1,MIN(2,H105/I105)),IF(H105=0,"",MIN(2,I105/H105)))))</x:f>
      </x:c>
      <x:c r="L105" s="65" t="str">
        <x:f>IF(A105="","",IF(OR(B105="",C105="",D105="",E105="",F105="",G105="",H105="",I105=""),"ناقص",IF(K105&gt;=1,"محقق",IF(K105&gt;='الإعداد'!$D$14,"معرض للخطر","دون الهدف"))))</x:f>
      </x:c>
      <x:c r="M105" s="29"/>
      <x:c r="N105" s="65" t="str">
        <x:f>IF(A105="","",IF(OR(COUNTIFS($A$11:$A$160,A105,$B$11:$B$160,B105)&gt;1,B105="",C105="",COUNTIF('الأهداف'!$A$11:$A$100,C105)=0,D105="",E105="",F105="",G105="",H105="",I105=""),"خطأ","سليم"))</x:f>
      </x:c>
      <x:c r="O105" s="4"/>
      <x:c r="P105" s="4"/>
      <x:c r="Q105" s="4"/>
      <x:c r="R105" s="4"/>
      <x:c r="S105" s="4"/>
      <x:c r="T105" s="4"/>
      <x:c r="U105" s="4"/>
      <x:c r="V105" s="4"/>
    </x:row>
    <x:row r="106">
      <x:c r="A106" s="93"/>
      <x:c r="B106" s="29"/>
      <x:c r="C106" s="29"/>
      <x:c r="D106" s="29"/>
      <x:c r="E106" s="29"/>
      <x:c r="F106" s="29"/>
      <x:c r="G106" s="29"/>
      <x:c r="H106" s="29"/>
      <x:c r="I106" s="29"/>
      <x:c r="J106" s="65" t="str">
        <x:f>IF(A106="","",IF(G106="الأقل أفضل",H106-I106,I106-H106))</x:f>
      </x:c>
      <x:c r="K106" s="73" t="str">
        <x:f>IF(A106="","",IF(OR(H106="",I106=""),"",IF(G106="الأقل أفضل",IF(I106=0,1,MIN(2,H106/I106)),IF(H106=0,"",MIN(2,I106/H106)))))</x:f>
      </x:c>
      <x:c r="L106" s="65" t="str">
        <x:f>IF(A106="","",IF(OR(B106="",C106="",D106="",E106="",F106="",G106="",H106="",I106=""),"ناقص",IF(K106&gt;=1,"محقق",IF(K106&gt;='الإعداد'!$D$14,"معرض للخطر","دون الهدف"))))</x:f>
      </x:c>
      <x:c r="M106" s="29"/>
      <x:c r="N106" s="65" t="str">
        <x:f>IF(A106="","",IF(OR(COUNTIFS($A$11:$A$160,A106,$B$11:$B$160,B106)&gt;1,B106="",C106="",COUNTIF('الأهداف'!$A$11:$A$100,C106)=0,D106="",E106="",F106="",G106="",H106="",I106=""),"خطأ","سليم"))</x:f>
      </x:c>
      <x:c r="O106" s="4"/>
      <x:c r="P106" s="4"/>
      <x:c r="Q106" s="4"/>
      <x:c r="R106" s="4"/>
      <x:c r="S106" s="4"/>
      <x:c r="T106" s="4"/>
      <x:c r="U106" s="4"/>
      <x:c r="V106" s="4"/>
    </x:row>
    <x:row r="107">
      <x:c r="A107" s="93"/>
      <x:c r="B107" s="29"/>
      <x:c r="C107" s="29"/>
      <x:c r="D107" s="29"/>
      <x:c r="E107" s="29"/>
      <x:c r="F107" s="29"/>
      <x:c r="G107" s="29"/>
      <x:c r="H107" s="29"/>
      <x:c r="I107" s="29"/>
      <x:c r="J107" s="65" t="str">
        <x:f>IF(A107="","",IF(G107="الأقل أفضل",H107-I107,I107-H107))</x:f>
      </x:c>
      <x:c r="K107" s="73" t="str">
        <x:f>IF(A107="","",IF(OR(H107="",I107=""),"",IF(G107="الأقل أفضل",IF(I107=0,1,MIN(2,H107/I107)),IF(H107=0,"",MIN(2,I107/H107)))))</x:f>
      </x:c>
      <x:c r="L107" s="65" t="str">
        <x:f>IF(A107="","",IF(OR(B107="",C107="",D107="",E107="",F107="",G107="",H107="",I107=""),"ناقص",IF(K107&gt;=1,"محقق",IF(K107&gt;='الإعداد'!$D$14,"معرض للخطر","دون الهدف"))))</x:f>
      </x:c>
      <x:c r="M107" s="29"/>
      <x:c r="N107" s="65" t="str">
        <x:f>IF(A107="","",IF(OR(COUNTIFS($A$11:$A$160,A107,$B$11:$B$160,B107)&gt;1,B107="",C107="",COUNTIF('الأهداف'!$A$11:$A$100,C107)=0,D107="",E107="",F107="",G107="",H107="",I107=""),"خطأ","سليم"))</x:f>
      </x:c>
      <x:c r="O107" s="4"/>
      <x:c r="P107" s="4"/>
      <x:c r="Q107" s="4"/>
      <x:c r="R107" s="4"/>
      <x:c r="S107" s="4"/>
      <x:c r="T107" s="4"/>
      <x:c r="U107" s="4"/>
      <x:c r="V107" s="4"/>
    </x:row>
    <x:row r="108">
      <x:c r="A108" s="93"/>
      <x:c r="B108" s="29"/>
      <x:c r="C108" s="29"/>
      <x:c r="D108" s="29"/>
      <x:c r="E108" s="29"/>
      <x:c r="F108" s="29"/>
      <x:c r="G108" s="29"/>
      <x:c r="H108" s="29"/>
      <x:c r="I108" s="29"/>
      <x:c r="J108" s="65" t="str">
        <x:f>IF(A108="","",IF(G108="الأقل أفضل",H108-I108,I108-H108))</x:f>
      </x:c>
      <x:c r="K108" s="73" t="str">
        <x:f>IF(A108="","",IF(OR(H108="",I108=""),"",IF(G108="الأقل أفضل",IF(I108=0,1,MIN(2,H108/I108)),IF(H108=0,"",MIN(2,I108/H108)))))</x:f>
      </x:c>
      <x:c r="L108" s="65" t="str">
        <x:f>IF(A108="","",IF(OR(B108="",C108="",D108="",E108="",F108="",G108="",H108="",I108=""),"ناقص",IF(K108&gt;=1,"محقق",IF(K108&gt;='الإعداد'!$D$14,"معرض للخطر","دون الهدف"))))</x:f>
      </x:c>
      <x:c r="M108" s="29"/>
      <x:c r="N108" s="65" t="str">
        <x:f>IF(A108="","",IF(OR(COUNTIFS($A$11:$A$160,A108,$B$11:$B$160,B108)&gt;1,B108="",C108="",COUNTIF('الأهداف'!$A$11:$A$100,C108)=0,D108="",E108="",F108="",G108="",H108="",I108=""),"خطأ","سليم"))</x:f>
      </x:c>
      <x:c r="O108" s="4"/>
      <x:c r="P108" s="4"/>
      <x:c r="Q108" s="4"/>
      <x:c r="R108" s="4"/>
      <x:c r="S108" s="4"/>
      <x:c r="T108" s="4"/>
      <x:c r="U108" s="4"/>
      <x:c r="V108" s="4"/>
    </x:row>
    <x:row r="109">
      <x:c r="A109" s="93"/>
      <x:c r="B109" s="29"/>
      <x:c r="C109" s="29"/>
      <x:c r="D109" s="29"/>
      <x:c r="E109" s="29"/>
      <x:c r="F109" s="29"/>
      <x:c r="G109" s="29"/>
      <x:c r="H109" s="29"/>
      <x:c r="I109" s="29"/>
      <x:c r="J109" s="65" t="str">
        <x:f>IF(A109="","",IF(G109="الأقل أفضل",H109-I109,I109-H109))</x:f>
      </x:c>
      <x:c r="K109" s="73" t="str">
        <x:f>IF(A109="","",IF(OR(H109="",I109=""),"",IF(G109="الأقل أفضل",IF(I109=0,1,MIN(2,H109/I109)),IF(H109=0,"",MIN(2,I109/H109)))))</x:f>
      </x:c>
      <x:c r="L109" s="65" t="str">
        <x:f>IF(A109="","",IF(OR(B109="",C109="",D109="",E109="",F109="",G109="",H109="",I109=""),"ناقص",IF(K109&gt;=1,"محقق",IF(K109&gt;='الإعداد'!$D$14,"معرض للخطر","دون الهدف"))))</x:f>
      </x:c>
      <x:c r="M109" s="29"/>
      <x:c r="N109" s="65" t="str">
        <x:f>IF(A109="","",IF(OR(COUNTIFS($A$11:$A$160,A109,$B$11:$B$160,B109)&gt;1,B109="",C109="",COUNTIF('الأهداف'!$A$11:$A$100,C109)=0,D109="",E109="",F109="",G109="",H109="",I109=""),"خطأ","سليم"))</x:f>
      </x:c>
      <x:c r="O109" s="4"/>
      <x:c r="P109" s="4"/>
      <x:c r="Q109" s="4"/>
      <x:c r="R109" s="4"/>
      <x:c r="S109" s="4"/>
      <x:c r="T109" s="4"/>
      <x:c r="U109" s="4"/>
      <x:c r="V109" s="4"/>
    </x:row>
    <x:row r="110">
      <x:c r="A110" s="93"/>
      <x:c r="B110" s="29"/>
      <x:c r="C110" s="29"/>
      <x:c r="D110" s="29"/>
      <x:c r="E110" s="29"/>
      <x:c r="F110" s="29"/>
      <x:c r="G110" s="29"/>
      <x:c r="H110" s="29"/>
      <x:c r="I110" s="29"/>
      <x:c r="J110" s="65" t="str">
        <x:f>IF(A110="","",IF(G110="الأقل أفضل",H110-I110,I110-H110))</x:f>
      </x:c>
      <x:c r="K110" s="73" t="str">
        <x:f>IF(A110="","",IF(OR(H110="",I110=""),"",IF(G110="الأقل أفضل",IF(I110=0,1,MIN(2,H110/I110)),IF(H110=0,"",MIN(2,I110/H110)))))</x:f>
      </x:c>
      <x:c r="L110" s="65" t="str">
        <x:f>IF(A110="","",IF(OR(B110="",C110="",D110="",E110="",F110="",G110="",H110="",I110=""),"ناقص",IF(K110&gt;=1,"محقق",IF(K110&gt;='الإعداد'!$D$14,"معرض للخطر","دون الهدف"))))</x:f>
      </x:c>
      <x:c r="M110" s="29"/>
      <x:c r="N110" s="65" t="str">
        <x:f>IF(A110="","",IF(OR(COUNTIFS($A$11:$A$160,A110,$B$11:$B$160,B110)&gt;1,B110="",C110="",COUNTIF('الأهداف'!$A$11:$A$100,C110)=0,D110="",E110="",F110="",G110="",H110="",I110=""),"خطأ","سليم"))</x:f>
      </x:c>
      <x:c r="O110" s="4"/>
      <x:c r="P110" s="4"/>
      <x:c r="Q110" s="4"/>
      <x:c r="R110" s="4"/>
      <x:c r="S110" s="4"/>
      <x:c r="T110" s="4"/>
      <x:c r="U110" s="4"/>
      <x:c r="V110" s="4"/>
    </x:row>
    <x:row r="111">
      <x:c r="A111" s="93"/>
      <x:c r="B111" s="29"/>
      <x:c r="C111" s="29"/>
      <x:c r="D111" s="29"/>
      <x:c r="E111" s="29"/>
      <x:c r="F111" s="29"/>
      <x:c r="G111" s="29"/>
      <x:c r="H111" s="29"/>
      <x:c r="I111" s="29"/>
      <x:c r="J111" s="65" t="str">
        <x:f>IF(A111="","",IF(G111="الأقل أفضل",H111-I111,I111-H111))</x:f>
      </x:c>
      <x:c r="K111" s="73" t="str">
        <x:f>IF(A111="","",IF(OR(H111="",I111=""),"",IF(G111="الأقل أفضل",IF(I111=0,1,MIN(2,H111/I111)),IF(H111=0,"",MIN(2,I111/H111)))))</x:f>
      </x:c>
      <x:c r="L111" s="65" t="str">
        <x:f>IF(A111="","",IF(OR(B111="",C111="",D111="",E111="",F111="",G111="",H111="",I111=""),"ناقص",IF(K111&gt;=1,"محقق",IF(K111&gt;='الإعداد'!$D$14,"معرض للخطر","دون الهدف"))))</x:f>
      </x:c>
      <x:c r="M111" s="29"/>
      <x:c r="N111" s="65" t="str">
        <x:f>IF(A111="","",IF(OR(COUNTIFS($A$11:$A$160,A111,$B$11:$B$160,B111)&gt;1,B111="",C111="",COUNTIF('الأهداف'!$A$11:$A$100,C111)=0,D111="",E111="",F111="",G111="",H111="",I111=""),"خطأ","سليم"))</x:f>
      </x:c>
      <x:c r="O111" s="4"/>
      <x:c r="P111" s="4"/>
      <x:c r="Q111" s="4"/>
      <x:c r="R111" s="4"/>
      <x:c r="S111" s="4"/>
      <x:c r="T111" s="4"/>
      <x:c r="U111" s="4"/>
      <x:c r="V111" s="4"/>
    </x:row>
    <x:row r="112">
      <x:c r="A112" s="93"/>
      <x:c r="B112" s="29"/>
      <x:c r="C112" s="29"/>
      <x:c r="D112" s="29"/>
      <x:c r="E112" s="29"/>
      <x:c r="F112" s="29"/>
      <x:c r="G112" s="29"/>
      <x:c r="H112" s="29"/>
      <x:c r="I112" s="29"/>
      <x:c r="J112" s="65" t="str">
        <x:f>IF(A112="","",IF(G112="الأقل أفضل",H112-I112,I112-H112))</x:f>
      </x:c>
      <x:c r="K112" s="73" t="str">
        <x:f>IF(A112="","",IF(OR(H112="",I112=""),"",IF(G112="الأقل أفضل",IF(I112=0,1,MIN(2,H112/I112)),IF(H112=0,"",MIN(2,I112/H112)))))</x:f>
      </x:c>
      <x:c r="L112" s="65" t="str">
        <x:f>IF(A112="","",IF(OR(B112="",C112="",D112="",E112="",F112="",G112="",H112="",I112=""),"ناقص",IF(K112&gt;=1,"محقق",IF(K112&gt;='الإعداد'!$D$14,"معرض للخطر","دون الهدف"))))</x:f>
      </x:c>
      <x:c r="M112" s="29"/>
      <x:c r="N112" s="65" t="str">
        <x:f>IF(A112="","",IF(OR(COUNTIFS($A$11:$A$160,A112,$B$11:$B$160,B112)&gt;1,B112="",C112="",COUNTIF('الأهداف'!$A$11:$A$100,C112)=0,D112="",E112="",F112="",G112="",H112="",I112=""),"خطأ","سليم"))</x:f>
      </x:c>
      <x:c r="O112" s="4"/>
      <x:c r="P112" s="4"/>
      <x:c r="Q112" s="4"/>
      <x:c r="R112" s="4"/>
      <x:c r="S112" s="4"/>
      <x:c r="T112" s="4"/>
      <x:c r="U112" s="4"/>
      <x:c r="V112" s="4"/>
    </x:row>
    <x:row r="113">
      <x:c r="A113" s="93"/>
      <x:c r="B113" s="29"/>
      <x:c r="C113" s="29"/>
      <x:c r="D113" s="29"/>
      <x:c r="E113" s="29"/>
      <x:c r="F113" s="29"/>
      <x:c r="G113" s="29"/>
      <x:c r="H113" s="29"/>
      <x:c r="I113" s="29"/>
      <x:c r="J113" s="65" t="str">
        <x:f>IF(A113="","",IF(G113="الأقل أفضل",H113-I113,I113-H113))</x:f>
      </x:c>
      <x:c r="K113" s="73" t="str">
        <x:f>IF(A113="","",IF(OR(H113="",I113=""),"",IF(G113="الأقل أفضل",IF(I113=0,1,MIN(2,H113/I113)),IF(H113=0,"",MIN(2,I113/H113)))))</x:f>
      </x:c>
      <x:c r="L113" s="65" t="str">
        <x:f>IF(A113="","",IF(OR(B113="",C113="",D113="",E113="",F113="",G113="",H113="",I113=""),"ناقص",IF(K113&gt;=1,"محقق",IF(K113&gt;='الإعداد'!$D$14,"معرض للخطر","دون الهدف"))))</x:f>
      </x:c>
      <x:c r="M113" s="29"/>
      <x:c r="N113" s="65" t="str">
        <x:f>IF(A113="","",IF(OR(COUNTIFS($A$11:$A$160,A113,$B$11:$B$160,B113)&gt;1,B113="",C113="",COUNTIF('الأهداف'!$A$11:$A$100,C113)=0,D113="",E113="",F113="",G113="",H113="",I113=""),"خطأ","سليم"))</x:f>
      </x:c>
      <x:c r="O113" s="4"/>
      <x:c r="P113" s="4"/>
      <x:c r="Q113" s="4"/>
      <x:c r="R113" s="4"/>
      <x:c r="S113" s="4"/>
      <x:c r="T113" s="4"/>
      <x:c r="U113" s="4"/>
      <x:c r="V113" s="4"/>
    </x:row>
    <x:row r="114">
      <x:c r="A114" s="93"/>
      <x:c r="B114" s="29"/>
      <x:c r="C114" s="29"/>
      <x:c r="D114" s="29"/>
      <x:c r="E114" s="29"/>
      <x:c r="F114" s="29"/>
      <x:c r="G114" s="29"/>
      <x:c r="H114" s="29"/>
      <x:c r="I114" s="29"/>
      <x:c r="J114" s="65" t="str">
        <x:f>IF(A114="","",IF(G114="الأقل أفضل",H114-I114,I114-H114))</x:f>
      </x:c>
      <x:c r="K114" s="73" t="str">
        <x:f>IF(A114="","",IF(OR(H114="",I114=""),"",IF(G114="الأقل أفضل",IF(I114=0,1,MIN(2,H114/I114)),IF(H114=0,"",MIN(2,I114/H114)))))</x:f>
      </x:c>
      <x:c r="L114" s="65" t="str">
        <x:f>IF(A114="","",IF(OR(B114="",C114="",D114="",E114="",F114="",G114="",H114="",I114=""),"ناقص",IF(K114&gt;=1,"محقق",IF(K114&gt;='الإعداد'!$D$14,"معرض للخطر","دون الهدف"))))</x:f>
      </x:c>
      <x:c r="M114" s="29"/>
      <x:c r="N114" s="65" t="str">
        <x:f>IF(A114="","",IF(OR(COUNTIFS($A$11:$A$160,A114,$B$11:$B$160,B114)&gt;1,B114="",C114="",COUNTIF('الأهداف'!$A$11:$A$100,C114)=0,D114="",E114="",F114="",G114="",H114="",I114=""),"خطأ","سليم"))</x:f>
      </x:c>
      <x:c r="O114" s="4"/>
      <x:c r="P114" s="4"/>
      <x:c r="Q114" s="4"/>
      <x:c r="R114" s="4"/>
      <x:c r="S114" s="4"/>
      <x:c r="T114" s="4"/>
      <x:c r="U114" s="4"/>
      <x:c r="V114" s="4"/>
    </x:row>
    <x:row r="115">
      <x:c r="A115" s="93"/>
      <x:c r="B115" s="29"/>
      <x:c r="C115" s="29"/>
      <x:c r="D115" s="29"/>
      <x:c r="E115" s="29"/>
      <x:c r="F115" s="29"/>
      <x:c r="G115" s="29"/>
      <x:c r="H115" s="29"/>
      <x:c r="I115" s="29"/>
      <x:c r="J115" s="65" t="str">
        <x:f>IF(A115="","",IF(G115="الأقل أفضل",H115-I115,I115-H115))</x:f>
      </x:c>
      <x:c r="K115" s="73" t="str">
        <x:f>IF(A115="","",IF(OR(H115="",I115=""),"",IF(G115="الأقل أفضل",IF(I115=0,1,MIN(2,H115/I115)),IF(H115=0,"",MIN(2,I115/H115)))))</x:f>
      </x:c>
      <x:c r="L115" s="65" t="str">
        <x:f>IF(A115="","",IF(OR(B115="",C115="",D115="",E115="",F115="",G115="",H115="",I115=""),"ناقص",IF(K115&gt;=1,"محقق",IF(K115&gt;='الإعداد'!$D$14,"معرض للخطر","دون الهدف"))))</x:f>
      </x:c>
      <x:c r="M115" s="29"/>
      <x:c r="N115" s="65" t="str">
        <x:f>IF(A115="","",IF(OR(COUNTIFS($A$11:$A$160,A115,$B$11:$B$160,B115)&gt;1,B115="",C115="",COUNTIF('الأهداف'!$A$11:$A$100,C115)=0,D115="",E115="",F115="",G115="",H115="",I115=""),"خطأ","سليم"))</x:f>
      </x:c>
      <x:c r="O115" s="4"/>
      <x:c r="P115" s="4"/>
      <x:c r="Q115" s="4"/>
      <x:c r="R115" s="4"/>
      <x:c r="S115" s="4"/>
      <x:c r="T115" s="4"/>
      <x:c r="U115" s="4"/>
      <x:c r="V115" s="4"/>
    </x:row>
    <x:row r="116">
      <x:c r="A116" s="93"/>
      <x:c r="B116" s="29"/>
      <x:c r="C116" s="29"/>
      <x:c r="D116" s="29"/>
      <x:c r="E116" s="29"/>
      <x:c r="F116" s="29"/>
      <x:c r="G116" s="29"/>
      <x:c r="H116" s="29"/>
      <x:c r="I116" s="29"/>
      <x:c r="J116" s="65" t="str">
        <x:f>IF(A116="","",IF(G116="الأقل أفضل",H116-I116,I116-H116))</x:f>
      </x:c>
      <x:c r="K116" s="73" t="str">
        <x:f>IF(A116="","",IF(OR(H116="",I116=""),"",IF(G116="الأقل أفضل",IF(I116=0,1,MIN(2,H116/I116)),IF(H116=0,"",MIN(2,I116/H116)))))</x:f>
      </x:c>
      <x:c r="L116" s="65" t="str">
        <x:f>IF(A116="","",IF(OR(B116="",C116="",D116="",E116="",F116="",G116="",H116="",I116=""),"ناقص",IF(K116&gt;=1,"محقق",IF(K116&gt;='الإعداد'!$D$14,"معرض للخطر","دون الهدف"))))</x:f>
      </x:c>
      <x:c r="M116" s="29"/>
      <x:c r="N116" s="65" t="str">
        <x:f>IF(A116="","",IF(OR(COUNTIFS($A$11:$A$160,A116,$B$11:$B$160,B116)&gt;1,B116="",C116="",COUNTIF('الأهداف'!$A$11:$A$100,C116)=0,D116="",E116="",F116="",G116="",H116="",I116=""),"خطأ","سليم"))</x:f>
      </x:c>
      <x:c r="O116" s="4"/>
      <x:c r="P116" s="4"/>
      <x:c r="Q116" s="4"/>
      <x:c r="R116" s="4"/>
      <x:c r="S116" s="4"/>
      <x:c r="T116" s="4"/>
      <x:c r="U116" s="4"/>
      <x:c r="V116" s="4"/>
    </x:row>
    <x:row r="117">
      <x:c r="A117" s="93"/>
      <x:c r="B117" s="29"/>
      <x:c r="C117" s="29"/>
      <x:c r="D117" s="29"/>
      <x:c r="E117" s="29"/>
      <x:c r="F117" s="29"/>
      <x:c r="G117" s="29"/>
      <x:c r="H117" s="29"/>
      <x:c r="I117" s="29"/>
      <x:c r="J117" s="65" t="str">
        <x:f>IF(A117="","",IF(G117="الأقل أفضل",H117-I117,I117-H117))</x:f>
      </x:c>
      <x:c r="K117" s="73" t="str">
        <x:f>IF(A117="","",IF(OR(H117="",I117=""),"",IF(G117="الأقل أفضل",IF(I117=0,1,MIN(2,H117/I117)),IF(H117=0,"",MIN(2,I117/H117)))))</x:f>
      </x:c>
      <x:c r="L117" s="65" t="str">
        <x:f>IF(A117="","",IF(OR(B117="",C117="",D117="",E117="",F117="",G117="",H117="",I117=""),"ناقص",IF(K117&gt;=1,"محقق",IF(K117&gt;='الإعداد'!$D$14,"معرض للخطر","دون الهدف"))))</x:f>
      </x:c>
      <x:c r="M117" s="29"/>
      <x:c r="N117" s="65" t="str">
        <x:f>IF(A117="","",IF(OR(COUNTIFS($A$11:$A$160,A117,$B$11:$B$160,B117)&gt;1,B117="",C117="",COUNTIF('الأهداف'!$A$11:$A$100,C117)=0,D117="",E117="",F117="",G117="",H117="",I117=""),"خطأ","سليم"))</x:f>
      </x:c>
      <x:c r="O117" s="4"/>
      <x:c r="P117" s="4"/>
      <x:c r="Q117" s="4"/>
      <x:c r="R117" s="4"/>
      <x:c r="S117" s="4"/>
      <x:c r="T117" s="4"/>
      <x:c r="U117" s="4"/>
      <x:c r="V117" s="4"/>
    </x:row>
    <x:row r="118">
      <x:c r="A118" s="93"/>
      <x:c r="B118" s="29"/>
      <x:c r="C118" s="29"/>
      <x:c r="D118" s="29"/>
      <x:c r="E118" s="29"/>
      <x:c r="F118" s="29"/>
      <x:c r="G118" s="29"/>
      <x:c r="H118" s="29"/>
      <x:c r="I118" s="29"/>
      <x:c r="J118" s="65" t="str">
        <x:f>IF(A118="","",IF(G118="الأقل أفضل",H118-I118,I118-H118))</x:f>
      </x:c>
      <x:c r="K118" s="73" t="str">
        <x:f>IF(A118="","",IF(OR(H118="",I118=""),"",IF(G118="الأقل أفضل",IF(I118=0,1,MIN(2,H118/I118)),IF(H118=0,"",MIN(2,I118/H118)))))</x:f>
      </x:c>
      <x:c r="L118" s="65" t="str">
        <x:f>IF(A118="","",IF(OR(B118="",C118="",D118="",E118="",F118="",G118="",H118="",I118=""),"ناقص",IF(K118&gt;=1,"محقق",IF(K118&gt;='الإعداد'!$D$14,"معرض للخطر","دون الهدف"))))</x:f>
      </x:c>
      <x:c r="M118" s="29"/>
      <x:c r="N118" s="65" t="str">
        <x:f>IF(A118="","",IF(OR(COUNTIFS($A$11:$A$160,A118,$B$11:$B$160,B118)&gt;1,B118="",C118="",COUNTIF('الأهداف'!$A$11:$A$100,C118)=0,D118="",E118="",F118="",G118="",H118="",I118=""),"خطأ","سليم"))</x:f>
      </x:c>
      <x:c r="O118" s="4"/>
      <x:c r="P118" s="4"/>
      <x:c r="Q118" s="4"/>
      <x:c r="R118" s="4"/>
      <x:c r="S118" s="4"/>
      <x:c r="T118" s="4"/>
      <x:c r="U118" s="4"/>
      <x:c r="V118" s="4"/>
    </x:row>
    <x:row r="119">
      <x:c r="A119" s="93"/>
      <x:c r="B119" s="29"/>
      <x:c r="C119" s="29"/>
      <x:c r="D119" s="29"/>
      <x:c r="E119" s="29"/>
      <x:c r="F119" s="29"/>
      <x:c r="G119" s="29"/>
      <x:c r="H119" s="29"/>
      <x:c r="I119" s="29"/>
      <x:c r="J119" s="65" t="str">
        <x:f>IF(A119="","",IF(G119="الأقل أفضل",H119-I119,I119-H119))</x:f>
      </x:c>
      <x:c r="K119" s="73" t="str">
        <x:f>IF(A119="","",IF(OR(H119="",I119=""),"",IF(G119="الأقل أفضل",IF(I119=0,1,MIN(2,H119/I119)),IF(H119=0,"",MIN(2,I119/H119)))))</x:f>
      </x:c>
      <x:c r="L119" s="65" t="str">
        <x:f>IF(A119="","",IF(OR(B119="",C119="",D119="",E119="",F119="",G119="",H119="",I119=""),"ناقص",IF(K119&gt;=1,"محقق",IF(K119&gt;='الإعداد'!$D$14,"معرض للخطر","دون الهدف"))))</x:f>
      </x:c>
      <x:c r="M119" s="29"/>
      <x:c r="N119" s="65" t="str">
        <x:f>IF(A119="","",IF(OR(COUNTIFS($A$11:$A$160,A119,$B$11:$B$160,B119)&gt;1,B119="",C119="",COUNTIF('الأهداف'!$A$11:$A$100,C119)=0,D119="",E119="",F119="",G119="",H119="",I119=""),"خطأ","سليم"))</x:f>
      </x:c>
      <x:c r="O119" s="4"/>
      <x:c r="P119" s="4"/>
      <x:c r="Q119" s="4"/>
      <x:c r="R119" s="4"/>
      <x:c r="S119" s="4"/>
      <x:c r="T119" s="4"/>
      <x:c r="U119" s="4"/>
      <x:c r="V119" s="4"/>
    </x:row>
    <x:row r="120">
      <x:c r="A120" s="93"/>
      <x:c r="B120" s="29"/>
      <x:c r="C120" s="29"/>
      <x:c r="D120" s="29"/>
      <x:c r="E120" s="29"/>
      <x:c r="F120" s="29"/>
      <x:c r="G120" s="29"/>
      <x:c r="H120" s="29"/>
      <x:c r="I120" s="29"/>
      <x:c r="J120" s="65" t="str">
        <x:f>IF(A120="","",IF(G120="الأقل أفضل",H120-I120,I120-H120))</x:f>
      </x:c>
      <x:c r="K120" s="73" t="str">
        <x:f>IF(A120="","",IF(OR(H120="",I120=""),"",IF(G120="الأقل أفضل",IF(I120=0,1,MIN(2,H120/I120)),IF(H120=0,"",MIN(2,I120/H120)))))</x:f>
      </x:c>
      <x:c r="L120" s="65" t="str">
        <x:f>IF(A120="","",IF(OR(B120="",C120="",D120="",E120="",F120="",G120="",H120="",I120=""),"ناقص",IF(K120&gt;=1,"محقق",IF(K120&gt;='الإعداد'!$D$14,"معرض للخطر","دون الهدف"))))</x:f>
      </x:c>
      <x:c r="M120" s="29"/>
      <x:c r="N120" s="65" t="str">
        <x:f>IF(A120="","",IF(OR(COUNTIFS($A$11:$A$160,A120,$B$11:$B$160,B120)&gt;1,B120="",C120="",COUNTIF('الأهداف'!$A$11:$A$100,C120)=0,D120="",E120="",F120="",G120="",H120="",I120=""),"خطأ","سليم"))</x:f>
      </x:c>
      <x:c r="O120" s="4"/>
      <x:c r="P120" s="4"/>
      <x:c r="Q120" s="4"/>
      <x:c r="R120" s="4"/>
      <x:c r="S120" s="4"/>
      <x:c r="T120" s="4"/>
      <x:c r="U120" s="4"/>
      <x:c r="V120" s="4"/>
    </x:row>
    <x:row r="121">
      <x:c r="A121" s="93"/>
      <x:c r="B121" s="29"/>
      <x:c r="C121" s="29"/>
      <x:c r="D121" s="29"/>
      <x:c r="E121" s="29"/>
      <x:c r="F121" s="29"/>
      <x:c r="G121" s="29"/>
      <x:c r="H121" s="29"/>
      <x:c r="I121" s="29"/>
      <x:c r="J121" s="65" t="str">
        <x:f>IF(A121="","",IF(G121="الأقل أفضل",H121-I121,I121-H121))</x:f>
      </x:c>
      <x:c r="K121" s="73" t="str">
        <x:f>IF(A121="","",IF(OR(H121="",I121=""),"",IF(G121="الأقل أفضل",IF(I121=0,1,MIN(2,H121/I121)),IF(H121=0,"",MIN(2,I121/H121)))))</x:f>
      </x:c>
      <x:c r="L121" s="65" t="str">
        <x:f>IF(A121="","",IF(OR(B121="",C121="",D121="",E121="",F121="",G121="",H121="",I121=""),"ناقص",IF(K121&gt;=1,"محقق",IF(K121&gt;='الإعداد'!$D$14,"معرض للخطر","دون الهدف"))))</x:f>
      </x:c>
      <x:c r="M121" s="29"/>
      <x:c r="N121" s="65" t="str">
        <x:f>IF(A121="","",IF(OR(COUNTIFS($A$11:$A$160,A121,$B$11:$B$160,B121)&gt;1,B121="",C121="",COUNTIF('الأهداف'!$A$11:$A$100,C121)=0,D121="",E121="",F121="",G121="",H121="",I121=""),"خطأ","سليم"))</x:f>
      </x:c>
      <x:c r="O121" s="4"/>
      <x:c r="P121" s="4"/>
      <x:c r="Q121" s="4"/>
      <x:c r="R121" s="4"/>
      <x:c r="S121" s="4"/>
      <x:c r="T121" s="4"/>
      <x:c r="U121" s="4"/>
      <x:c r="V121" s="4"/>
    </x:row>
    <x:row r="122">
      <x:c r="A122" s="93"/>
      <x:c r="B122" s="29"/>
      <x:c r="C122" s="29"/>
      <x:c r="D122" s="29"/>
      <x:c r="E122" s="29"/>
      <x:c r="F122" s="29"/>
      <x:c r="G122" s="29"/>
      <x:c r="H122" s="29"/>
      <x:c r="I122" s="29"/>
      <x:c r="J122" s="65" t="str">
        <x:f>IF(A122="","",IF(G122="الأقل أفضل",H122-I122,I122-H122))</x:f>
      </x:c>
      <x:c r="K122" s="73" t="str">
        <x:f>IF(A122="","",IF(OR(H122="",I122=""),"",IF(G122="الأقل أفضل",IF(I122=0,1,MIN(2,H122/I122)),IF(H122=0,"",MIN(2,I122/H122)))))</x:f>
      </x:c>
      <x:c r="L122" s="65" t="str">
        <x:f>IF(A122="","",IF(OR(B122="",C122="",D122="",E122="",F122="",G122="",H122="",I122=""),"ناقص",IF(K122&gt;=1,"محقق",IF(K122&gt;='الإعداد'!$D$14,"معرض للخطر","دون الهدف"))))</x:f>
      </x:c>
      <x:c r="M122" s="29"/>
      <x:c r="N122" s="65" t="str">
        <x:f>IF(A122="","",IF(OR(COUNTIFS($A$11:$A$160,A122,$B$11:$B$160,B122)&gt;1,B122="",C122="",COUNTIF('الأهداف'!$A$11:$A$100,C122)=0,D122="",E122="",F122="",G122="",H122="",I122=""),"خطأ","سليم"))</x:f>
      </x:c>
      <x:c r="O122" s="4"/>
      <x:c r="P122" s="4"/>
      <x:c r="Q122" s="4"/>
      <x:c r="R122" s="4"/>
      <x:c r="S122" s="4"/>
      <x:c r="T122" s="4"/>
      <x:c r="U122" s="4"/>
      <x:c r="V122" s="4"/>
    </x:row>
    <x:row r="123">
      <x:c r="A123" s="93"/>
      <x:c r="B123" s="29"/>
      <x:c r="C123" s="29"/>
      <x:c r="D123" s="29"/>
      <x:c r="E123" s="29"/>
      <x:c r="F123" s="29"/>
      <x:c r="G123" s="29"/>
      <x:c r="H123" s="29"/>
      <x:c r="I123" s="29"/>
      <x:c r="J123" s="65" t="str">
        <x:f>IF(A123="","",IF(G123="الأقل أفضل",H123-I123,I123-H123))</x:f>
      </x:c>
      <x:c r="K123" s="73" t="str">
        <x:f>IF(A123="","",IF(OR(H123="",I123=""),"",IF(G123="الأقل أفضل",IF(I123=0,1,MIN(2,H123/I123)),IF(H123=0,"",MIN(2,I123/H123)))))</x:f>
      </x:c>
      <x:c r="L123" s="65" t="str">
        <x:f>IF(A123="","",IF(OR(B123="",C123="",D123="",E123="",F123="",G123="",H123="",I123=""),"ناقص",IF(K123&gt;=1,"محقق",IF(K123&gt;='الإعداد'!$D$14,"معرض للخطر","دون الهدف"))))</x:f>
      </x:c>
      <x:c r="M123" s="29"/>
      <x:c r="N123" s="65" t="str">
        <x:f>IF(A123="","",IF(OR(COUNTIFS($A$11:$A$160,A123,$B$11:$B$160,B123)&gt;1,B123="",C123="",COUNTIF('الأهداف'!$A$11:$A$100,C123)=0,D123="",E123="",F123="",G123="",H123="",I123=""),"خطأ","سليم"))</x:f>
      </x:c>
      <x:c r="O123" s="4"/>
      <x:c r="P123" s="4"/>
      <x:c r="Q123" s="4"/>
      <x:c r="R123" s="4"/>
      <x:c r="S123" s="4"/>
      <x:c r="T123" s="4"/>
      <x:c r="U123" s="4"/>
      <x:c r="V123" s="4"/>
    </x:row>
    <x:row r="124">
      <x:c r="A124" s="93"/>
      <x:c r="B124" s="29"/>
      <x:c r="C124" s="29"/>
      <x:c r="D124" s="29"/>
      <x:c r="E124" s="29"/>
      <x:c r="F124" s="29"/>
      <x:c r="G124" s="29"/>
      <x:c r="H124" s="29"/>
      <x:c r="I124" s="29"/>
      <x:c r="J124" s="65" t="str">
        <x:f>IF(A124="","",IF(G124="الأقل أفضل",H124-I124,I124-H124))</x:f>
      </x:c>
      <x:c r="K124" s="73" t="str">
        <x:f>IF(A124="","",IF(OR(H124="",I124=""),"",IF(G124="الأقل أفضل",IF(I124=0,1,MIN(2,H124/I124)),IF(H124=0,"",MIN(2,I124/H124)))))</x:f>
      </x:c>
      <x:c r="L124" s="65" t="str">
        <x:f>IF(A124="","",IF(OR(B124="",C124="",D124="",E124="",F124="",G124="",H124="",I124=""),"ناقص",IF(K124&gt;=1,"محقق",IF(K124&gt;='الإعداد'!$D$14,"معرض للخطر","دون الهدف"))))</x:f>
      </x:c>
      <x:c r="M124" s="29"/>
      <x:c r="N124" s="65" t="str">
        <x:f>IF(A124="","",IF(OR(COUNTIFS($A$11:$A$160,A124,$B$11:$B$160,B124)&gt;1,B124="",C124="",COUNTIF('الأهداف'!$A$11:$A$100,C124)=0,D124="",E124="",F124="",G124="",H124="",I124=""),"خطأ","سليم"))</x:f>
      </x:c>
      <x:c r="O124" s="4"/>
      <x:c r="P124" s="4"/>
      <x:c r="Q124" s="4"/>
      <x:c r="R124" s="4"/>
      <x:c r="S124" s="4"/>
      <x:c r="T124" s="4"/>
      <x:c r="U124" s="4"/>
      <x:c r="V124" s="4"/>
    </x:row>
    <x:row r="125">
      <x:c r="A125" s="93"/>
      <x:c r="B125" s="29"/>
      <x:c r="C125" s="29"/>
      <x:c r="D125" s="29"/>
      <x:c r="E125" s="29"/>
      <x:c r="F125" s="29"/>
      <x:c r="G125" s="29"/>
      <x:c r="H125" s="29"/>
      <x:c r="I125" s="29"/>
      <x:c r="J125" s="65" t="str">
        <x:f>IF(A125="","",IF(G125="الأقل أفضل",H125-I125,I125-H125))</x:f>
      </x:c>
      <x:c r="K125" s="73" t="str">
        <x:f>IF(A125="","",IF(OR(H125="",I125=""),"",IF(G125="الأقل أفضل",IF(I125=0,1,MIN(2,H125/I125)),IF(H125=0,"",MIN(2,I125/H125)))))</x:f>
      </x:c>
      <x:c r="L125" s="65" t="str">
        <x:f>IF(A125="","",IF(OR(B125="",C125="",D125="",E125="",F125="",G125="",H125="",I125=""),"ناقص",IF(K125&gt;=1,"محقق",IF(K125&gt;='الإعداد'!$D$14,"معرض للخطر","دون الهدف"))))</x:f>
      </x:c>
      <x:c r="M125" s="29"/>
      <x:c r="N125" s="65" t="str">
        <x:f>IF(A125="","",IF(OR(COUNTIFS($A$11:$A$160,A125,$B$11:$B$160,B125)&gt;1,B125="",C125="",COUNTIF('الأهداف'!$A$11:$A$100,C125)=0,D125="",E125="",F125="",G125="",H125="",I125=""),"خطأ","سليم"))</x:f>
      </x:c>
      <x:c r="O125" s="4"/>
      <x:c r="P125" s="4"/>
      <x:c r="Q125" s="4"/>
      <x:c r="R125" s="4"/>
      <x:c r="S125" s="4"/>
      <x:c r="T125" s="4"/>
      <x:c r="U125" s="4"/>
      <x:c r="V125" s="4"/>
    </x:row>
    <x:row r="126">
      <x:c r="A126" s="93"/>
      <x:c r="B126" s="29"/>
      <x:c r="C126" s="29"/>
      <x:c r="D126" s="29"/>
      <x:c r="E126" s="29"/>
      <x:c r="F126" s="29"/>
      <x:c r="G126" s="29"/>
      <x:c r="H126" s="29"/>
      <x:c r="I126" s="29"/>
      <x:c r="J126" s="65" t="str">
        <x:f>IF(A126="","",IF(G126="الأقل أفضل",H126-I126,I126-H126))</x:f>
      </x:c>
      <x:c r="K126" s="73" t="str">
        <x:f>IF(A126="","",IF(OR(H126="",I126=""),"",IF(G126="الأقل أفضل",IF(I126=0,1,MIN(2,H126/I126)),IF(H126=0,"",MIN(2,I126/H126)))))</x:f>
      </x:c>
      <x:c r="L126" s="65" t="str">
        <x:f>IF(A126="","",IF(OR(B126="",C126="",D126="",E126="",F126="",G126="",H126="",I126=""),"ناقص",IF(K126&gt;=1,"محقق",IF(K126&gt;='الإعداد'!$D$14,"معرض للخطر","دون الهدف"))))</x:f>
      </x:c>
      <x:c r="M126" s="29"/>
      <x:c r="N126" s="65" t="str">
        <x:f>IF(A126="","",IF(OR(COUNTIFS($A$11:$A$160,A126,$B$11:$B$160,B126)&gt;1,B126="",C126="",COUNTIF('الأهداف'!$A$11:$A$100,C126)=0,D126="",E126="",F126="",G126="",H126="",I126=""),"خطأ","سليم"))</x:f>
      </x:c>
      <x:c r="O126" s="4"/>
      <x:c r="P126" s="4"/>
      <x:c r="Q126" s="4"/>
      <x:c r="R126" s="4"/>
      <x:c r="S126" s="4"/>
      <x:c r="T126" s="4"/>
      <x:c r="U126" s="4"/>
      <x:c r="V126" s="4"/>
    </x:row>
    <x:row r="127">
      <x:c r="A127" s="93"/>
      <x:c r="B127" s="29"/>
      <x:c r="C127" s="29"/>
      <x:c r="D127" s="29"/>
      <x:c r="E127" s="29"/>
      <x:c r="F127" s="29"/>
      <x:c r="G127" s="29"/>
      <x:c r="H127" s="29"/>
      <x:c r="I127" s="29"/>
      <x:c r="J127" s="65" t="str">
        <x:f>IF(A127="","",IF(G127="الأقل أفضل",H127-I127,I127-H127))</x:f>
      </x:c>
      <x:c r="K127" s="73" t="str">
        <x:f>IF(A127="","",IF(OR(H127="",I127=""),"",IF(G127="الأقل أفضل",IF(I127=0,1,MIN(2,H127/I127)),IF(H127=0,"",MIN(2,I127/H127)))))</x:f>
      </x:c>
      <x:c r="L127" s="65" t="str">
        <x:f>IF(A127="","",IF(OR(B127="",C127="",D127="",E127="",F127="",G127="",H127="",I127=""),"ناقص",IF(K127&gt;=1,"محقق",IF(K127&gt;='الإعداد'!$D$14,"معرض للخطر","دون الهدف"))))</x:f>
      </x:c>
      <x:c r="M127" s="29"/>
      <x:c r="N127" s="65" t="str">
        <x:f>IF(A127="","",IF(OR(COUNTIFS($A$11:$A$160,A127,$B$11:$B$160,B127)&gt;1,B127="",C127="",COUNTIF('الأهداف'!$A$11:$A$100,C127)=0,D127="",E127="",F127="",G127="",H127="",I127=""),"خطأ","سليم"))</x:f>
      </x:c>
      <x:c r="O127" s="4"/>
      <x:c r="P127" s="4"/>
      <x:c r="Q127" s="4"/>
      <x:c r="R127" s="4"/>
      <x:c r="S127" s="4"/>
      <x:c r="T127" s="4"/>
      <x:c r="U127" s="4"/>
      <x:c r="V127" s="4"/>
    </x:row>
    <x:row r="128">
      <x:c r="A128" s="93"/>
      <x:c r="B128" s="29"/>
      <x:c r="C128" s="29"/>
      <x:c r="D128" s="29"/>
      <x:c r="E128" s="29"/>
      <x:c r="F128" s="29"/>
      <x:c r="G128" s="29"/>
      <x:c r="H128" s="29"/>
      <x:c r="I128" s="29"/>
      <x:c r="J128" s="65" t="str">
        <x:f>IF(A128="","",IF(G128="الأقل أفضل",H128-I128,I128-H128))</x:f>
      </x:c>
      <x:c r="K128" s="73" t="str">
        <x:f>IF(A128="","",IF(OR(H128="",I128=""),"",IF(G128="الأقل أفضل",IF(I128=0,1,MIN(2,H128/I128)),IF(H128=0,"",MIN(2,I128/H128)))))</x:f>
      </x:c>
      <x:c r="L128" s="65" t="str">
        <x:f>IF(A128="","",IF(OR(B128="",C128="",D128="",E128="",F128="",G128="",H128="",I128=""),"ناقص",IF(K128&gt;=1,"محقق",IF(K128&gt;='الإعداد'!$D$14,"معرض للخطر","دون الهدف"))))</x:f>
      </x:c>
      <x:c r="M128" s="29"/>
      <x:c r="N128" s="65" t="str">
        <x:f>IF(A128="","",IF(OR(COUNTIFS($A$11:$A$160,A128,$B$11:$B$160,B128)&gt;1,B128="",C128="",COUNTIF('الأهداف'!$A$11:$A$100,C128)=0,D128="",E128="",F128="",G128="",H128="",I128=""),"خطأ","سليم"))</x:f>
      </x:c>
      <x:c r="O128" s="4"/>
      <x:c r="P128" s="4"/>
      <x:c r="Q128" s="4"/>
      <x:c r="R128" s="4"/>
      <x:c r="S128" s="4"/>
      <x:c r="T128" s="4"/>
      <x:c r="U128" s="4"/>
      <x:c r="V128" s="4"/>
    </x:row>
    <x:row r="129">
      <x:c r="A129" s="93"/>
      <x:c r="B129" s="29"/>
      <x:c r="C129" s="29"/>
      <x:c r="D129" s="29"/>
      <x:c r="E129" s="29"/>
      <x:c r="F129" s="29"/>
      <x:c r="G129" s="29"/>
      <x:c r="H129" s="29"/>
      <x:c r="I129" s="29"/>
      <x:c r="J129" s="65" t="str">
        <x:f>IF(A129="","",IF(G129="الأقل أفضل",H129-I129,I129-H129))</x:f>
      </x:c>
      <x:c r="K129" s="73" t="str">
        <x:f>IF(A129="","",IF(OR(H129="",I129=""),"",IF(G129="الأقل أفضل",IF(I129=0,1,MIN(2,H129/I129)),IF(H129=0,"",MIN(2,I129/H129)))))</x:f>
      </x:c>
      <x:c r="L129" s="65" t="str">
        <x:f>IF(A129="","",IF(OR(B129="",C129="",D129="",E129="",F129="",G129="",H129="",I129=""),"ناقص",IF(K129&gt;=1,"محقق",IF(K129&gt;='الإعداد'!$D$14,"معرض للخطر","دون الهدف"))))</x:f>
      </x:c>
      <x:c r="M129" s="29"/>
      <x:c r="N129" s="65" t="str">
        <x:f>IF(A129="","",IF(OR(COUNTIFS($A$11:$A$160,A129,$B$11:$B$160,B129)&gt;1,B129="",C129="",COUNTIF('الأهداف'!$A$11:$A$100,C129)=0,D129="",E129="",F129="",G129="",H129="",I129=""),"خطأ","سليم"))</x:f>
      </x:c>
      <x:c r="O129" s="4"/>
      <x:c r="P129" s="4"/>
      <x:c r="Q129" s="4"/>
      <x:c r="R129" s="4"/>
      <x:c r="S129" s="4"/>
      <x:c r="T129" s="4"/>
      <x:c r="U129" s="4"/>
      <x:c r="V129" s="4"/>
    </x:row>
    <x:row r="130">
      <x:c r="A130" s="93"/>
      <x:c r="B130" s="29"/>
      <x:c r="C130" s="29"/>
      <x:c r="D130" s="29"/>
      <x:c r="E130" s="29"/>
      <x:c r="F130" s="29"/>
      <x:c r="G130" s="29"/>
      <x:c r="H130" s="29"/>
      <x:c r="I130" s="29"/>
      <x:c r="J130" s="65" t="str">
        <x:f>IF(A130="","",IF(G130="الأقل أفضل",H130-I130,I130-H130))</x:f>
      </x:c>
      <x:c r="K130" s="73" t="str">
        <x:f>IF(A130="","",IF(OR(H130="",I130=""),"",IF(G130="الأقل أفضل",IF(I130=0,1,MIN(2,H130/I130)),IF(H130=0,"",MIN(2,I130/H130)))))</x:f>
      </x:c>
      <x:c r="L130" s="65" t="str">
        <x:f>IF(A130="","",IF(OR(B130="",C130="",D130="",E130="",F130="",G130="",H130="",I130=""),"ناقص",IF(K130&gt;=1,"محقق",IF(K130&gt;='الإعداد'!$D$14,"معرض للخطر","دون الهدف"))))</x:f>
      </x:c>
      <x:c r="M130" s="29"/>
      <x:c r="N130" s="65" t="str">
        <x:f>IF(A130="","",IF(OR(COUNTIFS($A$11:$A$160,A130,$B$11:$B$160,B130)&gt;1,B130="",C130="",COUNTIF('الأهداف'!$A$11:$A$100,C130)=0,D130="",E130="",F130="",G130="",H130="",I130=""),"خطأ","سليم"))</x:f>
      </x:c>
      <x:c r="O130" s="4"/>
      <x:c r="P130" s="4"/>
      <x:c r="Q130" s="4"/>
      <x:c r="R130" s="4"/>
      <x:c r="S130" s="4"/>
      <x:c r="T130" s="4"/>
      <x:c r="U130" s="4"/>
      <x:c r="V130" s="4"/>
    </x:row>
    <x:row r="131">
      <x:c r="A131" s="93"/>
      <x:c r="B131" s="29"/>
      <x:c r="C131" s="29"/>
      <x:c r="D131" s="29"/>
      <x:c r="E131" s="29"/>
      <x:c r="F131" s="29"/>
      <x:c r="G131" s="29"/>
      <x:c r="H131" s="29"/>
      <x:c r="I131" s="29"/>
      <x:c r="J131" s="65" t="str">
        <x:f>IF(A131="","",IF(G131="الأقل أفضل",H131-I131,I131-H131))</x:f>
      </x:c>
      <x:c r="K131" s="73" t="str">
        <x:f>IF(A131="","",IF(OR(H131="",I131=""),"",IF(G131="الأقل أفضل",IF(I131=0,1,MIN(2,H131/I131)),IF(H131=0,"",MIN(2,I131/H131)))))</x:f>
      </x:c>
      <x:c r="L131" s="65" t="str">
        <x:f>IF(A131="","",IF(OR(B131="",C131="",D131="",E131="",F131="",G131="",H131="",I131=""),"ناقص",IF(K131&gt;=1,"محقق",IF(K131&gt;='الإعداد'!$D$14,"معرض للخطر","دون الهدف"))))</x:f>
      </x:c>
      <x:c r="M131" s="29"/>
      <x:c r="N131" s="65" t="str">
        <x:f>IF(A131="","",IF(OR(COUNTIFS($A$11:$A$160,A131,$B$11:$B$160,B131)&gt;1,B131="",C131="",COUNTIF('الأهداف'!$A$11:$A$100,C131)=0,D131="",E131="",F131="",G131="",H131="",I131=""),"خطأ","سليم"))</x:f>
      </x:c>
      <x:c r="O131" s="4"/>
      <x:c r="P131" s="4"/>
      <x:c r="Q131" s="4"/>
      <x:c r="R131" s="4"/>
      <x:c r="S131" s="4"/>
      <x:c r="T131" s="4"/>
      <x:c r="U131" s="4"/>
      <x:c r="V131" s="4"/>
    </x:row>
    <x:row r="132">
      <x:c r="A132" s="93"/>
      <x:c r="B132" s="29"/>
      <x:c r="C132" s="29"/>
      <x:c r="D132" s="29"/>
      <x:c r="E132" s="29"/>
      <x:c r="F132" s="29"/>
      <x:c r="G132" s="29"/>
      <x:c r="H132" s="29"/>
      <x:c r="I132" s="29"/>
      <x:c r="J132" s="65" t="str">
        <x:f>IF(A132="","",IF(G132="الأقل أفضل",H132-I132,I132-H132))</x:f>
      </x:c>
      <x:c r="K132" s="73" t="str">
        <x:f>IF(A132="","",IF(OR(H132="",I132=""),"",IF(G132="الأقل أفضل",IF(I132=0,1,MIN(2,H132/I132)),IF(H132=0,"",MIN(2,I132/H132)))))</x:f>
      </x:c>
      <x:c r="L132" s="65" t="str">
        <x:f>IF(A132="","",IF(OR(B132="",C132="",D132="",E132="",F132="",G132="",H132="",I132=""),"ناقص",IF(K132&gt;=1,"محقق",IF(K132&gt;='الإعداد'!$D$14,"معرض للخطر","دون الهدف"))))</x:f>
      </x:c>
      <x:c r="M132" s="29"/>
      <x:c r="N132" s="65" t="str">
        <x:f>IF(A132="","",IF(OR(COUNTIFS($A$11:$A$160,A132,$B$11:$B$160,B132)&gt;1,B132="",C132="",COUNTIF('الأهداف'!$A$11:$A$100,C132)=0,D132="",E132="",F132="",G132="",H132="",I132=""),"خطأ","سليم"))</x:f>
      </x:c>
      <x:c r="O132" s="4"/>
      <x:c r="P132" s="4"/>
      <x:c r="Q132" s="4"/>
      <x:c r="R132" s="4"/>
      <x:c r="S132" s="4"/>
      <x:c r="T132" s="4"/>
      <x:c r="U132" s="4"/>
      <x:c r="V132" s="4"/>
    </x:row>
    <x:row r="133">
      <x:c r="A133" s="93"/>
      <x:c r="B133" s="29"/>
      <x:c r="C133" s="29"/>
      <x:c r="D133" s="29"/>
      <x:c r="E133" s="29"/>
      <x:c r="F133" s="29"/>
      <x:c r="G133" s="29"/>
      <x:c r="H133" s="29"/>
      <x:c r="I133" s="29"/>
      <x:c r="J133" s="65" t="str">
        <x:f>IF(A133="","",IF(G133="الأقل أفضل",H133-I133,I133-H133))</x:f>
      </x:c>
      <x:c r="K133" s="73" t="str">
        <x:f>IF(A133="","",IF(OR(H133="",I133=""),"",IF(G133="الأقل أفضل",IF(I133=0,1,MIN(2,H133/I133)),IF(H133=0,"",MIN(2,I133/H133)))))</x:f>
      </x:c>
      <x:c r="L133" s="65" t="str">
        <x:f>IF(A133="","",IF(OR(B133="",C133="",D133="",E133="",F133="",G133="",H133="",I133=""),"ناقص",IF(K133&gt;=1,"محقق",IF(K133&gt;='الإعداد'!$D$14,"معرض للخطر","دون الهدف"))))</x:f>
      </x:c>
      <x:c r="M133" s="29"/>
      <x:c r="N133" s="65" t="str">
        <x:f>IF(A133="","",IF(OR(COUNTIFS($A$11:$A$160,A133,$B$11:$B$160,B133)&gt;1,B133="",C133="",COUNTIF('الأهداف'!$A$11:$A$100,C133)=0,D133="",E133="",F133="",G133="",H133="",I133=""),"خطأ","سليم"))</x:f>
      </x:c>
      <x:c r="O133" s="4"/>
      <x:c r="P133" s="4"/>
      <x:c r="Q133" s="4"/>
      <x:c r="R133" s="4"/>
      <x:c r="S133" s="4"/>
      <x:c r="T133" s="4"/>
      <x:c r="U133" s="4"/>
      <x:c r="V133" s="4"/>
    </x:row>
    <x:row r="134">
      <x:c r="A134" s="93"/>
      <x:c r="B134" s="29"/>
      <x:c r="C134" s="29"/>
      <x:c r="D134" s="29"/>
      <x:c r="E134" s="29"/>
      <x:c r="F134" s="29"/>
      <x:c r="G134" s="29"/>
      <x:c r="H134" s="29"/>
      <x:c r="I134" s="29"/>
      <x:c r="J134" s="65" t="str">
        <x:f>IF(A134="","",IF(G134="الأقل أفضل",H134-I134,I134-H134))</x:f>
      </x:c>
      <x:c r="K134" s="73" t="str">
        <x:f>IF(A134="","",IF(OR(H134="",I134=""),"",IF(G134="الأقل أفضل",IF(I134=0,1,MIN(2,H134/I134)),IF(H134=0,"",MIN(2,I134/H134)))))</x:f>
      </x:c>
      <x:c r="L134" s="65" t="str">
        <x:f>IF(A134="","",IF(OR(B134="",C134="",D134="",E134="",F134="",G134="",H134="",I134=""),"ناقص",IF(K134&gt;=1,"محقق",IF(K134&gt;='الإعداد'!$D$14,"معرض للخطر","دون الهدف"))))</x:f>
      </x:c>
      <x:c r="M134" s="29"/>
      <x:c r="N134" s="65" t="str">
        <x:f>IF(A134="","",IF(OR(COUNTIFS($A$11:$A$160,A134,$B$11:$B$160,B134)&gt;1,B134="",C134="",COUNTIF('الأهداف'!$A$11:$A$100,C134)=0,D134="",E134="",F134="",G134="",H134="",I134=""),"خطأ","سليم"))</x:f>
      </x:c>
      <x:c r="O134" s="4"/>
      <x:c r="P134" s="4"/>
      <x:c r="Q134" s="4"/>
      <x:c r="R134" s="4"/>
      <x:c r="S134" s="4"/>
      <x:c r="T134" s="4"/>
      <x:c r="U134" s="4"/>
      <x:c r="V134" s="4"/>
    </x:row>
    <x:row r="135">
      <x:c r="A135" s="93"/>
      <x:c r="B135" s="29"/>
      <x:c r="C135" s="29"/>
      <x:c r="D135" s="29"/>
      <x:c r="E135" s="29"/>
      <x:c r="F135" s="29"/>
      <x:c r="G135" s="29"/>
      <x:c r="H135" s="29"/>
      <x:c r="I135" s="29"/>
      <x:c r="J135" s="65" t="str">
        <x:f>IF(A135="","",IF(G135="الأقل أفضل",H135-I135,I135-H135))</x:f>
      </x:c>
      <x:c r="K135" s="73" t="str">
        <x:f>IF(A135="","",IF(OR(H135="",I135=""),"",IF(G135="الأقل أفضل",IF(I135=0,1,MIN(2,H135/I135)),IF(H135=0,"",MIN(2,I135/H135)))))</x:f>
      </x:c>
      <x:c r="L135" s="65" t="str">
        <x:f>IF(A135="","",IF(OR(B135="",C135="",D135="",E135="",F135="",G135="",H135="",I135=""),"ناقص",IF(K135&gt;=1,"محقق",IF(K135&gt;='الإعداد'!$D$14,"معرض للخطر","دون الهدف"))))</x:f>
      </x:c>
      <x:c r="M135" s="29"/>
      <x:c r="N135" s="65" t="str">
        <x:f>IF(A135="","",IF(OR(COUNTIFS($A$11:$A$160,A135,$B$11:$B$160,B135)&gt;1,B135="",C135="",COUNTIF('الأهداف'!$A$11:$A$100,C135)=0,D135="",E135="",F135="",G135="",H135="",I135=""),"خطأ","سليم"))</x:f>
      </x:c>
      <x:c r="O135" s="4"/>
      <x:c r="P135" s="4"/>
      <x:c r="Q135" s="4"/>
      <x:c r="R135" s="4"/>
      <x:c r="S135" s="4"/>
      <x:c r="T135" s="4"/>
      <x:c r="U135" s="4"/>
      <x:c r="V135" s="4"/>
    </x:row>
    <x:row r="136">
      <x:c r="A136" s="93"/>
      <x:c r="B136" s="29"/>
      <x:c r="C136" s="29"/>
      <x:c r="D136" s="29"/>
      <x:c r="E136" s="29"/>
      <x:c r="F136" s="29"/>
      <x:c r="G136" s="29"/>
      <x:c r="H136" s="29"/>
      <x:c r="I136" s="29"/>
      <x:c r="J136" s="65" t="str">
        <x:f>IF(A136="","",IF(G136="الأقل أفضل",H136-I136,I136-H136))</x:f>
      </x:c>
      <x:c r="K136" s="73" t="str">
        <x:f>IF(A136="","",IF(OR(H136="",I136=""),"",IF(G136="الأقل أفضل",IF(I136=0,1,MIN(2,H136/I136)),IF(H136=0,"",MIN(2,I136/H136)))))</x:f>
      </x:c>
      <x:c r="L136" s="65" t="str">
        <x:f>IF(A136="","",IF(OR(B136="",C136="",D136="",E136="",F136="",G136="",H136="",I136=""),"ناقص",IF(K136&gt;=1,"محقق",IF(K136&gt;='الإعداد'!$D$14,"معرض للخطر","دون الهدف"))))</x:f>
      </x:c>
      <x:c r="M136" s="29"/>
      <x:c r="N136" s="65" t="str">
        <x:f>IF(A136="","",IF(OR(COUNTIFS($A$11:$A$160,A136,$B$11:$B$160,B136)&gt;1,B136="",C136="",COUNTIF('الأهداف'!$A$11:$A$100,C136)=0,D136="",E136="",F136="",G136="",H136="",I136=""),"خطأ","سليم"))</x:f>
      </x:c>
      <x:c r="O136" s="4"/>
      <x:c r="P136" s="4"/>
      <x:c r="Q136" s="4"/>
      <x:c r="R136" s="4"/>
      <x:c r="S136" s="4"/>
      <x:c r="T136" s="4"/>
      <x:c r="U136" s="4"/>
      <x:c r="V136" s="4"/>
    </x:row>
    <x:row r="137">
      <x:c r="A137" s="93"/>
      <x:c r="B137" s="29"/>
      <x:c r="C137" s="29"/>
      <x:c r="D137" s="29"/>
      <x:c r="E137" s="29"/>
      <x:c r="F137" s="29"/>
      <x:c r="G137" s="29"/>
      <x:c r="H137" s="29"/>
      <x:c r="I137" s="29"/>
      <x:c r="J137" s="65" t="str">
        <x:f>IF(A137="","",IF(G137="الأقل أفضل",H137-I137,I137-H137))</x:f>
      </x:c>
      <x:c r="K137" s="73" t="str">
        <x:f>IF(A137="","",IF(OR(H137="",I137=""),"",IF(G137="الأقل أفضل",IF(I137=0,1,MIN(2,H137/I137)),IF(H137=0,"",MIN(2,I137/H137)))))</x:f>
      </x:c>
      <x:c r="L137" s="65" t="str">
        <x:f>IF(A137="","",IF(OR(B137="",C137="",D137="",E137="",F137="",G137="",H137="",I137=""),"ناقص",IF(K137&gt;=1,"محقق",IF(K137&gt;='الإعداد'!$D$14,"معرض للخطر","دون الهدف"))))</x:f>
      </x:c>
      <x:c r="M137" s="29"/>
      <x:c r="N137" s="65" t="str">
        <x:f>IF(A137="","",IF(OR(COUNTIFS($A$11:$A$160,A137,$B$11:$B$160,B137)&gt;1,B137="",C137="",COUNTIF('الأهداف'!$A$11:$A$100,C137)=0,D137="",E137="",F137="",G137="",H137="",I137=""),"خطأ","سليم"))</x:f>
      </x:c>
      <x:c r="O137" s="4"/>
      <x:c r="P137" s="4"/>
      <x:c r="Q137" s="4"/>
      <x:c r="R137" s="4"/>
      <x:c r="S137" s="4"/>
      <x:c r="T137" s="4"/>
      <x:c r="U137" s="4"/>
      <x:c r="V137" s="4"/>
    </x:row>
    <x:row r="138">
      <x:c r="A138" s="93"/>
      <x:c r="B138" s="29"/>
      <x:c r="C138" s="29"/>
      <x:c r="D138" s="29"/>
      <x:c r="E138" s="29"/>
      <x:c r="F138" s="29"/>
      <x:c r="G138" s="29"/>
      <x:c r="H138" s="29"/>
      <x:c r="I138" s="29"/>
      <x:c r="J138" s="65" t="str">
        <x:f>IF(A138="","",IF(G138="الأقل أفضل",H138-I138,I138-H138))</x:f>
      </x:c>
      <x:c r="K138" s="73" t="str">
        <x:f>IF(A138="","",IF(OR(H138="",I138=""),"",IF(G138="الأقل أفضل",IF(I138=0,1,MIN(2,H138/I138)),IF(H138=0,"",MIN(2,I138/H138)))))</x:f>
      </x:c>
      <x:c r="L138" s="65" t="str">
        <x:f>IF(A138="","",IF(OR(B138="",C138="",D138="",E138="",F138="",G138="",H138="",I138=""),"ناقص",IF(K138&gt;=1,"محقق",IF(K138&gt;='الإعداد'!$D$14,"معرض للخطر","دون الهدف"))))</x:f>
      </x:c>
      <x:c r="M138" s="29"/>
      <x:c r="N138" s="65" t="str">
        <x:f>IF(A138="","",IF(OR(COUNTIFS($A$11:$A$160,A138,$B$11:$B$160,B138)&gt;1,B138="",C138="",COUNTIF('الأهداف'!$A$11:$A$100,C138)=0,D138="",E138="",F138="",G138="",H138="",I138=""),"خطأ","سليم"))</x:f>
      </x:c>
      <x:c r="O138" s="4"/>
      <x:c r="P138" s="4"/>
      <x:c r="Q138" s="4"/>
      <x:c r="R138" s="4"/>
      <x:c r="S138" s="4"/>
      <x:c r="T138" s="4"/>
      <x:c r="U138" s="4"/>
      <x:c r="V138" s="4"/>
    </x:row>
    <x:row r="139">
      <x:c r="A139" s="93"/>
      <x:c r="B139" s="29"/>
      <x:c r="C139" s="29"/>
      <x:c r="D139" s="29"/>
      <x:c r="E139" s="29"/>
      <x:c r="F139" s="29"/>
      <x:c r="G139" s="29"/>
      <x:c r="H139" s="29"/>
      <x:c r="I139" s="29"/>
      <x:c r="J139" s="65" t="str">
        <x:f>IF(A139="","",IF(G139="الأقل أفضل",H139-I139,I139-H139))</x:f>
      </x:c>
      <x:c r="K139" s="73" t="str">
        <x:f>IF(A139="","",IF(OR(H139="",I139=""),"",IF(G139="الأقل أفضل",IF(I139=0,1,MIN(2,H139/I139)),IF(H139=0,"",MIN(2,I139/H139)))))</x:f>
      </x:c>
      <x:c r="L139" s="65" t="str">
        <x:f>IF(A139="","",IF(OR(B139="",C139="",D139="",E139="",F139="",G139="",H139="",I139=""),"ناقص",IF(K139&gt;=1,"محقق",IF(K139&gt;='الإعداد'!$D$14,"معرض للخطر","دون الهدف"))))</x:f>
      </x:c>
      <x:c r="M139" s="29"/>
      <x:c r="N139" s="65" t="str">
        <x:f>IF(A139="","",IF(OR(COUNTIFS($A$11:$A$160,A139,$B$11:$B$160,B139)&gt;1,B139="",C139="",COUNTIF('الأهداف'!$A$11:$A$100,C139)=0,D139="",E139="",F139="",G139="",H139="",I139=""),"خطأ","سليم"))</x:f>
      </x:c>
      <x:c r="O139" s="4"/>
      <x:c r="P139" s="4"/>
      <x:c r="Q139" s="4"/>
      <x:c r="R139" s="4"/>
      <x:c r="S139" s="4"/>
      <x:c r="T139" s="4"/>
      <x:c r="U139" s="4"/>
      <x:c r="V139" s="4"/>
    </x:row>
    <x:row r="140">
      <x:c r="A140" s="93"/>
      <x:c r="B140" s="29"/>
      <x:c r="C140" s="29"/>
      <x:c r="D140" s="29"/>
      <x:c r="E140" s="29"/>
      <x:c r="F140" s="29"/>
      <x:c r="G140" s="29"/>
      <x:c r="H140" s="29"/>
      <x:c r="I140" s="29"/>
      <x:c r="J140" s="65" t="str">
        <x:f>IF(A140="","",IF(G140="الأقل أفضل",H140-I140,I140-H140))</x:f>
      </x:c>
      <x:c r="K140" s="73" t="str">
        <x:f>IF(A140="","",IF(OR(H140="",I140=""),"",IF(G140="الأقل أفضل",IF(I140=0,1,MIN(2,H140/I140)),IF(H140=0,"",MIN(2,I140/H140)))))</x:f>
      </x:c>
      <x:c r="L140" s="65" t="str">
        <x:f>IF(A140="","",IF(OR(B140="",C140="",D140="",E140="",F140="",G140="",H140="",I140=""),"ناقص",IF(K140&gt;=1,"محقق",IF(K140&gt;='الإعداد'!$D$14,"معرض للخطر","دون الهدف"))))</x:f>
      </x:c>
      <x:c r="M140" s="29"/>
      <x:c r="N140" s="65" t="str">
        <x:f>IF(A140="","",IF(OR(COUNTIFS($A$11:$A$160,A140,$B$11:$B$160,B140)&gt;1,B140="",C140="",COUNTIF('الأهداف'!$A$11:$A$100,C140)=0,D140="",E140="",F140="",G140="",H140="",I140=""),"خطأ","سليم"))</x:f>
      </x:c>
      <x:c r="O140" s="4"/>
      <x:c r="P140" s="4"/>
      <x:c r="Q140" s="4"/>
      <x:c r="R140" s="4"/>
      <x:c r="S140" s="4"/>
      <x:c r="T140" s="4"/>
      <x:c r="U140" s="4"/>
      <x:c r="V140" s="4"/>
    </x:row>
    <x:row r="141">
      <x:c r="A141" s="93"/>
      <x:c r="B141" s="29"/>
      <x:c r="C141" s="29"/>
      <x:c r="D141" s="29"/>
      <x:c r="E141" s="29"/>
      <x:c r="F141" s="29"/>
      <x:c r="G141" s="29"/>
      <x:c r="H141" s="29"/>
      <x:c r="I141" s="29"/>
      <x:c r="J141" s="65" t="str">
        <x:f>IF(A141="","",IF(G141="الأقل أفضل",H141-I141,I141-H141))</x:f>
      </x:c>
      <x:c r="K141" s="73" t="str">
        <x:f>IF(A141="","",IF(OR(H141="",I141=""),"",IF(G141="الأقل أفضل",IF(I141=0,1,MIN(2,H141/I141)),IF(H141=0,"",MIN(2,I141/H141)))))</x:f>
      </x:c>
      <x:c r="L141" s="65" t="str">
        <x:f>IF(A141="","",IF(OR(B141="",C141="",D141="",E141="",F141="",G141="",H141="",I141=""),"ناقص",IF(K141&gt;=1,"محقق",IF(K141&gt;='الإعداد'!$D$14,"معرض للخطر","دون الهدف"))))</x:f>
      </x:c>
      <x:c r="M141" s="29"/>
      <x:c r="N141" s="65" t="str">
        <x:f>IF(A141="","",IF(OR(COUNTIFS($A$11:$A$160,A141,$B$11:$B$160,B141)&gt;1,B141="",C141="",COUNTIF('الأهداف'!$A$11:$A$100,C141)=0,D141="",E141="",F141="",G141="",H141="",I141=""),"خطأ","سليم"))</x:f>
      </x:c>
      <x:c r="O141" s="4"/>
      <x:c r="P141" s="4"/>
      <x:c r="Q141" s="4"/>
      <x:c r="R141" s="4"/>
      <x:c r="S141" s="4"/>
      <x:c r="T141" s="4"/>
      <x:c r="U141" s="4"/>
      <x:c r="V141" s="4"/>
    </x:row>
    <x:row r="142">
      <x:c r="A142" s="93"/>
      <x:c r="B142" s="29"/>
      <x:c r="C142" s="29"/>
      <x:c r="D142" s="29"/>
      <x:c r="E142" s="29"/>
      <x:c r="F142" s="29"/>
      <x:c r="G142" s="29"/>
      <x:c r="H142" s="29"/>
      <x:c r="I142" s="29"/>
      <x:c r="J142" s="65" t="str">
        <x:f>IF(A142="","",IF(G142="الأقل أفضل",H142-I142,I142-H142))</x:f>
      </x:c>
      <x:c r="K142" s="73" t="str">
        <x:f>IF(A142="","",IF(OR(H142="",I142=""),"",IF(G142="الأقل أفضل",IF(I142=0,1,MIN(2,H142/I142)),IF(H142=0,"",MIN(2,I142/H142)))))</x:f>
      </x:c>
      <x:c r="L142" s="65" t="str">
        <x:f>IF(A142="","",IF(OR(B142="",C142="",D142="",E142="",F142="",G142="",H142="",I142=""),"ناقص",IF(K142&gt;=1,"محقق",IF(K142&gt;='الإعداد'!$D$14,"معرض للخطر","دون الهدف"))))</x:f>
      </x:c>
      <x:c r="M142" s="29"/>
      <x:c r="N142" s="65" t="str">
        <x:f>IF(A142="","",IF(OR(COUNTIFS($A$11:$A$160,A142,$B$11:$B$160,B142)&gt;1,B142="",C142="",COUNTIF('الأهداف'!$A$11:$A$100,C142)=0,D142="",E142="",F142="",G142="",H142="",I142=""),"خطأ","سليم"))</x:f>
      </x:c>
      <x:c r="O142" s="4"/>
      <x:c r="P142" s="4"/>
      <x:c r="Q142" s="4"/>
      <x:c r="R142" s="4"/>
      <x:c r="S142" s="4"/>
      <x:c r="T142" s="4"/>
      <x:c r="U142" s="4"/>
      <x:c r="V142" s="4"/>
    </x:row>
    <x:row r="143">
      <x:c r="A143" s="93"/>
      <x:c r="B143" s="29"/>
      <x:c r="C143" s="29"/>
      <x:c r="D143" s="29"/>
      <x:c r="E143" s="29"/>
      <x:c r="F143" s="29"/>
      <x:c r="G143" s="29"/>
      <x:c r="H143" s="29"/>
      <x:c r="I143" s="29"/>
      <x:c r="J143" s="65" t="str">
        <x:f>IF(A143="","",IF(G143="الأقل أفضل",H143-I143,I143-H143))</x:f>
      </x:c>
      <x:c r="K143" s="73" t="str">
        <x:f>IF(A143="","",IF(OR(H143="",I143=""),"",IF(G143="الأقل أفضل",IF(I143=0,1,MIN(2,H143/I143)),IF(H143=0,"",MIN(2,I143/H143)))))</x:f>
      </x:c>
      <x:c r="L143" s="65" t="str">
        <x:f>IF(A143="","",IF(OR(B143="",C143="",D143="",E143="",F143="",G143="",H143="",I143=""),"ناقص",IF(K143&gt;=1,"محقق",IF(K143&gt;='الإعداد'!$D$14,"معرض للخطر","دون الهدف"))))</x:f>
      </x:c>
      <x:c r="M143" s="29"/>
      <x:c r="N143" s="65" t="str">
        <x:f>IF(A143="","",IF(OR(COUNTIFS($A$11:$A$160,A143,$B$11:$B$160,B143)&gt;1,B143="",C143="",COUNTIF('الأهداف'!$A$11:$A$100,C143)=0,D143="",E143="",F143="",G143="",H143="",I143=""),"خطأ","سليم"))</x:f>
      </x:c>
      <x:c r="O143" s="4"/>
      <x:c r="P143" s="4"/>
      <x:c r="Q143" s="4"/>
      <x:c r="R143" s="4"/>
      <x:c r="S143" s="4"/>
      <x:c r="T143" s="4"/>
      <x:c r="U143" s="4"/>
      <x:c r="V143" s="4"/>
    </x:row>
    <x:row r="144">
      <x:c r="A144" s="93"/>
      <x:c r="B144" s="29"/>
      <x:c r="C144" s="29"/>
      <x:c r="D144" s="29"/>
      <x:c r="E144" s="29"/>
      <x:c r="F144" s="29"/>
      <x:c r="G144" s="29"/>
      <x:c r="H144" s="29"/>
      <x:c r="I144" s="29"/>
      <x:c r="J144" s="65" t="str">
        <x:f>IF(A144="","",IF(G144="الأقل أفضل",H144-I144,I144-H144))</x:f>
      </x:c>
      <x:c r="K144" s="73" t="str">
        <x:f>IF(A144="","",IF(OR(H144="",I144=""),"",IF(G144="الأقل أفضل",IF(I144=0,1,MIN(2,H144/I144)),IF(H144=0,"",MIN(2,I144/H144)))))</x:f>
      </x:c>
      <x:c r="L144" s="65" t="str">
        <x:f>IF(A144="","",IF(OR(B144="",C144="",D144="",E144="",F144="",G144="",H144="",I144=""),"ناقص",IF(K144&gt;=1,"محقق",IF(K144&gt;='الإعداد'!$D$14,"معرض للخطر","دون الهدف"))))</x:f>
      </x:c>
      <x:c r="M144" s="29"/>
      <x:c r="N144" s="65" t="str">
        <x:f>IF(A144="","",IF(OR(COUNTIFS($A$11:$A$160,A144,$B$11:$B$160,B144)&gt;1,B144="",C144="",COUNTIF('الأهداف'!$A$11:$A$100,C144)=0,D144="",E144="",F144="",G144="",H144="",I144=""),"خطأ","سليم"))</x:f>
      </x:c>
      <x:c r="O144" s="4"/>
      <x:c r="P144" s="4"/>
      <x:c r="Q144" s="4"/>
      <x:c r="R144" s="4"/>
      <x:c r="S144" s="4"/>
      <x:c r="T144" s="4"/>
      <x:c r="U144" s="4"/>
      <x:c r="V144" s="4"/>
    </x:row>
    <x:row r="145">
      <x:c r="A145" s="93"/>
      <x:c r="B145" s="29"/>
      <x:c r="C145" s="29"/>
      <x:c r="D145" s="29"/>
      <x:c r="E145" s="29"/>
      <x:c r="F145" s="29"/>
      <x:c r="G145" s="29"/>
      <x:c r="H145" s="29"/>
      <x:c r="I145" s="29"/>
      <x:c r="J145" s="65" t="str">
        <x:f>IF(A145="","",IF(G145="الأقل أفضل",H145-I145,I145-H145))</x:f>
      </x:c>
      <x:c r="K145" s="73" t="str">
        <x:f>IF(A145="","",IF(OR(H145="",I145=""),"",IF(G145="الأقل أفضل",IF(I145=0,1,MIN(2,H145/I145)),IF(H145=0,"",MIN(2,I145/H145)))))</x:f>
      </x:c>
      <x:c r="L145" s="65" t="str">
        <x:f>IF(A145="","",IF(OR(B145="",C145="",D145="",E145="",F145="",G145="",H145="",I145=""),"ناقص",IF(K145&gt;=1,"محقق",IF(K145&gt;='الإعداد'!$D$14,"معرض للخطر","دون الهدف"))))</x:f>
      </x:c>
      <x:c r="M145" s="29"/>
      <x:c r="N145" s="65" t="str">
        <x:f>IF(A145="","",IF(OR(COUNTIFS($A$11:$A$160,A145,$B$11:$B$160,B145)&gt;1,B145="",C145="",COUNTIF('الأهداف'!$A$11:$A$100,C145)=0,D145="",E145="",F145="",G145="",H145="",I145=""),"خطأ","سليم"))</x:f>
      </x:c>
      <x:c r="O145" s="4"/>
      <x:c r="P145" s="4"/>
      <x:c r="Q145" s="4"/>
      <x:c r="R145" s="4"/>
      <x:c r="S145" s="4"/>
      <x:c r="T145" s="4"/>
      <x:c r="U145" s="4"/>
      <x:c r="V145" s="4"/>
    </x:row>
    <x:row r="146">
      <x:c r="A146" s="93"/>
      <x:c r="B146" s="29"/>
      <x:c r="C146" s="29"/>
      <x:c r="D146" s="29"/>
      <x:c r="E146" s="29"/>
      <x:c r="F146" s="29"/>
      <x:c r="G146" s="29"/>
      <x:c r="H146" s="29"/>
      <x:c r="I146" s="29"/>
      <x:c r="J146" s="65" t="str">
        <x:f>IF(A146="","",IF(G146="الأقل أفضل",H146-I146,I146-H146))</x:f>
      </x:c>
      <x:c r="K146" s="73" t="str">
        <x:f>IF(A146="","",IF(OR(H146="",I146=""),"",IF(G146="الأقل أفضل",IF(I146=0,1,MIN(2,H146/I146)),IF(H146=0,"",MIN(2,I146/H146)))))</x:f>
      </x:c>
      <x:c r="L146" s="65" t="str">
        <x:f>IF(A146="","",IF(OR(B146="",C146="",D146="",E146="",F146="",G146="",H146="",I146=""),"ناقص",IF(K146&gt;=1,"محقق",IF(K146&gt;='الإعداد'!$D$14,"معرض للخطر","دون الهدف"))))</x:f>
      </x:c>
      <x:c r="M146" s="29"/>
      <x:c r="N146" s="65" t="str">
        <x:f>IF(A146="","",IF(OR(COUNTIFS($A$11:$A$160,A146,$B$11:$B$160,B146)&gt;1,B146="",C146="",COUNTIF('الأهداف'!$A$11:$A$100,C146)=0,D146="",E146="",F146="",G146="",H146="",I146=""),"خطأ","سليم"))</x:f>
      </x:c>
      <x:c r="O146" s="4"/>
      <x:c r="P146" s="4"/>
      <x:c r="Q146" s="4"/>
      <x:c r="R146" s="4"/>
      <x:c r="S146" s="4"/>
      <x:c r="T146" s="4"/>
      <x:c r="U146" s="4"/>
      <x:c r="V146" s="4"/>
    </x:row>
    <x:row r="147">
      <x:c r="A147" s="93"/>
      <x:c r="B147" s="29"/>
      <x:c r="C147" s="29"/>
      <x:c r="D147" s="29"/>
      <x:c r="E147" s="29"/>
      <x:c r="F147" s="29"/>
      <x:c r="G147" s="29"/>
      <x:c r="H147" s="29"/>
      <x:c r="I147" s="29"/>
      <x:c r="J147" s="65" t="str">
        <x:f>IF(A147="","",IF(G147="الأقل أفضل",H147-I147,I147-H147))</x:f>
      </x:c>
      <x:c r="K147" s="73" t="str">
        <x:f>IF(A147="","",IF(OR(H147="",I147=""),"",IF(G147="الأقل أفضل",IF(I147=0,1,MIN(2,H147/I147)),IF(H147=0,"",MIN(2,I147/H147)))))</x:f>
      </x:c>
      <x:c r="L147" s="65" t="str">
        <x:f>IF(A147="","",IF(OR(B147="",C147="",D147="",E147="",F147="",G147="",H147="",I147=""),"ناقص",IF(K147&gt;=1,"محقق",IF(K147&gt;='الإعداد'!$D$14,"معرض للخطر","دون الهدف"))))</x:f>
      </x:c>
      <x:c r="M147" s="29"/>
      <x:c r="N147" s="65" t="str">
        <x:f>IF(A147="","",IF(OR(COUNTIFS($A$11:$A$160,A147,$B$11:$B$160,B147)&gt;1,B147="",C147="",COUNTIF('الأهداف'!$A$11:$A$100,C147)=0,D147="",E147="",F147="",G147="",H147="",I147=""),"خطأ","سليم"))</x:f>
      </x:c>
      <x:c r="O147" s="4"/>
      <x:c r="P147" s="4"/>
      <x:c r="Q147" s="4"/>
      <x:c r="R147" s="4"/>
      <x:c r="S147" s="4"/>
      <x:c r="T147" s="4"/>
      <x:c r="U147" s="4"/>
      <x:c r="V147" s="4"/>
    </x:row>
    <x:row r="148">
      <x:c r="A148" s="93"/>
      <x:c r="B148" s="29"/>
      <x:c r="C148" s="29"/>
      <x:c r="D148" s="29"/>
      <x:c r="E148" s="29"/>
      <x:c r="F148" s="29"/>
      <x:c r="G148" s="29"/>
      <x:c r="H148" s="29"/>
      <x:c r="I148" s="29"/>
      <x:c r="J148" s="65" t="str">
        <x:f>IF(A148="","",IF(G148="الأقل أفضل",H148-I148,I148-H148))</x:f>
      </x:c>
      <x:c r="K148" s="73" t="str">
        <x:f>IF(A148="","",IF(OR(H148="",I148=""),"",IF(G148="الأقل أفضل",IF(I148=0,1,MIN(2,H148/I148)),IF(H148=0,"",MIN(2,I148/H148)))))</x:f>
      </x:c>
      <x:c r="L148" s="65" t="str">
        <x:f>IF(A148="","",IF(OR(B148="",C148="",D148="",E148="",F148="",G148="",H148="",I148=""),"ناقص",IF(K148&gt;=1,"محقق",IF(K148&gt;='الإعداد'!$D$14,"معرض للخطر","دون الهدف"))))</x:f>
      </x:c>
      <x:c r="M148" s="29"/>
      <x:c r="N148" s="65" t="str">
        <x:f>IF(A148="","",IF(OR(COUNTIFS($A$11:$A$160,A148,$B$11:$B$160,B148)&gt;1,B148="",C148="",COUNTIF('الأهداف'!$A$11:$A$100,C148)=0,D148="",E148="",F148="",G148="",H148="",I148=""),"خطأ","سليم"))</x:f>
      </x:c>
      <x:c r="O148" s="4"/>
      <x:c r="P148" s="4"/>
      <x:c r="Q148" s="4"/>
      <x:c r="R148" s="4"/>
      <x:c r="S148" s="4"/>
      <x:c r="T148" s="4"/>
      <x:c r="U148" s="4"/>
      <x:c r="V148" s="4"/>
    </x:row>
    <x:row r="149">
      <x:c r="A149" s="93"/>
      <x:c r="B149" s="29"/>
      <x:c r="C149" s="29"/>
      <x:c r="D149" s="29"/>
      <x:c r="E149" s="29"/>
      <x:c r="F149" s="29"/>
      <x:c r="G149" s="29"/>
      <x:c r="H149" s="29"/>
      <x:c r="I149" s="29"/>
      <x:c r="J149" s="65" t="str">
        <x:f>IF(A149="","",IF(G149="الأقل أفضل",H149-I149,I149-H149))</x:f>
      </x:c>
      <x:c r="K149" s="73" t="str">
        <x:f>IF(A149="","",IF(OR(H149="",I149=""),"",IF(G149="الأقل أفضل",IF(I149=0,1,MIN(2,H149/I149)),IF(H149=0,"",MIN(2,I149/H149)))))</x:f>
      </x:c>
      <x:c r="L149" s="65" t="str">
        <x:f>IF(A149="","",IF(OR(B149="",C149="",D149="",E149="",F149="",G149="",H149="",I149=""),"ناقص",IF(K149&gt;=1,"محقق",IF(K149&gt;='الإعداد'!$D$14,"معرض للخطر","دون الهدف"))))</x:f>
      </x:c>
      <x:c r="M149" s="29"/>
      <x:c r="N149" s="65" t="str">
        <x:f>IF(A149="","",IF(OR(COUNTIFS($A$11:$A$160,A149,$B$11:$B$160,B149)&gt;1,B149="",C149="",COUNTIF('الأهداف'!$A$11:$A$100,C149)=0,D149="",E149="",F149="",G149="",H149="",I149=""),"خطأ","سليم"))</x:f>
      </x:c>
      <x:c r="O149" s="4"/>
      <x:c r="P149" s="4"/>
      <x:c r="Q149" s="4"/>
      <x:c r="R149" s="4"/>
      <x:c r="S149" s="4"/>
      <x:c r="T149" s="4"/>
      <x:c r="U149" s="4"/>
      <x:c r="V149" s="4"/>
    </x:row>
    <x:row r="150">
      <x:c r="A150" s="93"/>
      <x:c r="B150" s="29"/>
      <x:c r="C150" s="29"/>
      <x:c r="D150" s="29"/>
      <x:c r="E150" s="29"/>
      <x:c r="F150" s="29"/>
      <x:c r="G150" s="29"/>
      <x:c r="H150" s="29"/>
      <x:c r="I150" s="29"/>
      <x:c r="J150" s="65" t="str">
        <x:f>IF(A150="","",IF(G150="الأقل أفضل",H150-I150,I150-H150))</x:f>
      </x:c>
      <x:c r="K150" s="73" t="str">
        <x:f>IF(A150="","",IF(OR(H150="",I150=""),"",IF(G150="الأقل أفضل",IF(I150=0,1,MIN(2,H150/I150)),IF(H150=0,"",MIN(2,I150/H150)))))</x:f>
      </x:c>
      <x:c r="L150" s="65" t="str">
        <x:f>IF(A150="","",IF(OR(B150="",C150="",D150="",E150="",F150="",G150="",H150="",I150=""),"ناقص",IF(K150&gt;=1,"محقق",IF(K150&gt;='الإعداد'!$D$14,"معرض للخطر","دون الهدف"))))</x:f>
      </x:c>
      <x:c r="M150" s="29"/>
      <x:c r="N150" s="65" t="str">
        <x:f>IF(A150="","",IF(OR(COUNTIFS($A$11:$A$160,A150,$B$11:$B$160,B150)&gt;1,B150="",C150="",COUNTIF('الأهداف'!$A$11:$A$100,C150)=0,D150="",E150="",F150="",G150="",H150="",I150=""),"خطأ","سليم"))</x:f>
      </x:c>
      <x:c r="O150" s="4"/>
      <x:c r="P150" s="4"/>
      <x:c r="Q150" s="4"/>
      <x:c r="R150" s="4"/>
      <x:c r="S150" s="4"/>
      <x:c r="T150" s="4"/>
      <x:c r="U150" s="4"/>
      <x:c r="V150" s="4"/>
    </x:row>
    <x:row r="151">
      <x:c r="A151" s="94"/>
      <x:c r="B151" s="86"/>
      <x:c r="C151" s="86"/>
      <x:c r="D151" s="86"/>
      <x:c r="E151" s="86"/>
      <x:c r="F151" s="86"/>
      <x:c r="G151" s="86"/>
      <x:c r="H151" s="86"/>
      <x:c r="I151" s="86"/>
      <x:c r="J151" s="90" t="str">
        <x:f>IF(A151="","",IF(G151="الأقل أفضل",H151-I151,I151-H151))</x:f>
      </x:c>
      <x:c r="K151" s="96" t="str">
        <x:f>IF(A151="","",IF(OR(H151="",I151=""),"",IF(G151="الأقل أفضل",IF(I151=0,1,MIN(2,H151/I151)),IF(H151=0,"",MIN(2,I151/H151)))))</x:f>
      </x:c>
      <x:c r="L151" s="90" t="str">
        <x:f>IF(A151="","",IF(OR(B151="",C151="",D151="",E151="",F151="",G151="",H151="",I151=""),"ناقص",IF(K151&gt;=1,"محقق",IF(K151&gt;='الإعداد'!$D$14,"معرض للخطر","دون الهدف"))))</x:f>
      </x:c>
      <x:c r="M151" s="86"/>
      <x:c r="N151" s="90" t="str">
        <x:f>IF(A151="","",IF(OR(COUNTIFS($A$11:$A$160,A151,$B$11:$B$160,B151)&gt;1,B151="",C151="",COUNTIF('الأهداف'!$A$11:$A$100,C151)=0,D151="",E151="",F151="",G151="",H151="",I151=""),"خطأ","سليم"))</x:f>
      </x:c>
    </x:row>
    <x:row r="152">
      <x:c r="A152" s="94"/>
      <x:c r="B152" s="86"/>
      <x:c r="C152" s="86"/>
      <x:c r="D152" s="86"/>
      <x:c r="E152" s="86"/>
      <x:c r="F152" s="86"/>
      <x:c r="G152" s="86"/>
      <x:c r="H152" s="86"/>
      <x:c r="I152" s="86"/>
      <x:c r="J152" s="90" t="str">
        <x:f>IF(A152="","",IF(G152="الأقل أفضل",H152-I152,I152-H152))</x:f>
      </x:c>
      <x:c r="K152" s="96" t="str">
        <x:f>IF(A152="","",IF(OR(H152="",I152=""),"",IF(G152="الأقل أفضل",IF(I152=0,1,MIN(2,H152/I152)),IF(H152=0,"",MIN(2,I152/H152)))))</x:f>
      </x:c>
      <x:c r="L152" s="90" t="str">
        <x:f>IF(A152="","",IF(OR(B152="",C152="",D152="",E152="",F152="",G152="",H152="",I152=""),"ناقص",IF(K152&gt;=1,"محقق",IF(K152&gt;='الإعداد'!$D$14,"معرض للخطر","دون الهدف"))))</x:f>
      </x:c>
      <x:c r="M152" s="86"/>
      <x:c r="N152" s="90" t="str">
        <x:f>IF(A152="","",IF(OR(COUNTIFS($A$11:$A$160,A152,$B$11:$B$160,B152)&gt;1,B152="",C152="",COUNTIF('الأهداف'!$A$11:$A$100,C152)=0,D152="",E152="",F152="",G152="",H152="",I152=""),"خطأ","سليم"))</x:f>
      </x:c>
    </x:row>
    <x:row r="153">
      <x:c r="A153" s="94"/>
      <x:c r="B153" s="86"/>
      <x:c r="C153" s="86"/>
      <x:c r="D153" s="86"/>
      <x:c r="E153" s="86"/>
      <x:c r="F153" s="86"/>
      <x:c r="G153" s="86"/>
      <x:c r="H153" s="86"/>
      <x:c r="I153" s="86"/>
      <x:c r="J153" s="90" t="str">
        <x:f>IF(A153="","",IF(G153="الأقل أفضل",H153-I153,I153-H153))</x:f>
      </x:c>
      <x:c r="K153" s="96" t="str">
        <x:f>IF(A153="","",IF(OR(H153="",I153=""),"",IF(G153="الأقل أفضل",IF(I153=0,1,MIN(2,H153/I153)),IF(H153=0,"",MIN(2,I153/H153)))))</x:f>
      </x:c>
      <x:c r="L153" s="90" t="str">
        <x:f>IF(A153="","",IF(OR(B153="",C153="",D153="",E153="",F153="",G153="",H153="",I153=""),"ناقص",IF(K153&gt;=1,"محقق",IF(K153&gt;='الإعداد'!$D$14,"معرض للخطر","دون الهدف"))))</x:f>
      </x:c>
      <x:c r="M153" s="86"/>
      <x:c r="N153" s="90" t="str">
        <x:f>IF(A153="","",IF(OR(COUNTIFS($A$11:$A$160,A153,$B$11:$B$160,B153)&gt;1,B153="",C153="",COUNTIF('الأهداف'!$A$11:$A$100,C153)=0,D153="",E153="",F153="",G153="",H153="",I153=""),"خطأ","سليم"))</x:f>
      </x:c>
    </x:row>
    <x:row r="154">
      <x:c r="A154" s="94"/>
      <x:c r="B154" s="86"/>
      <x:c r="C154" s="86"/>
      <x:c r="D154" s="86"/>
      <x:c r="E154" s="86"/>
      <x:c r="F154" s="86"/>
      <x:c r="G154" s="86"/>
      <x:c r="H154" s="86"/>
      <x:c r="I154" s="86"/>
      <x:c r="J154" s="90" t="str">
        <x:f>IF(A154="","",IF(G154="الأقل أفضل",H154-I154,I154-H154))</x:f>
      </x:c>
      <x:c r="K154" s="96" t="str">
        <x:f>IF(A154="","",IF(OR(H154="",I154=""),"",IF(G154="الأقل أفضل",IF(I154=0,1,MIN(2,H154/I154)),IF(H154=0,"",MIN(2,I154/H154)))))</x:f>
      </x:c>
      <x:c r="L154" s="90" t="str">
        <x:f>IF(A154="","",IF(OR(B154="",C154="",D154="",E154="",F154="",G154="",H154="",I154=""),"ناقص",IF(K154&gt;=1,"محقق",IF(K154&gt;='الإعداد'!$D$14,"معرض للخطر","دون الهدف"))))</x:f>
      </x:c>
      <x:c r="M154" s="86"/>
      <x:c r="N154" s="90" t="str">
        <x:f>IF(A154="","",IF(OR(COUNTIFS($A$11:$A$160,A154,$B$11:$B$160,B154)&gt;1,B154="",C154="",COUNTIF('الأهداف'!$A$11:$A$100,C154)=0,D154="",E154="",F154="",G154="",H154="",I154=""),"خطأ","سليم"))</x:f>
      </x:c>
    </x:row>
    <x:row r="155">
      <x:c r="A155" s="94"/>
      <x:c r="B155" s="86"/>
      <x:c r="C155" s="86"/>
      <x:c r="D155" s="86"/>
      <x:c r="E155" s="86"/>
      <x:c r="F155" s="86"/>
      <x:c r="G155" s="86"/>
      <x:c r="H155" s="86"/>
      <x:c r="I155" s="86"/>
      <x:c r="J155" s="90" t="str">
        <x:f>IF(A155="","",IF(G155="الأقل أفضل",H155-I155,I155-H155))</x:f>
      </x:c>
      <x:c r="K155" s="96" t="str">
        <x:f>IF(A155="","",IF(OR(H155="",I155=""),"",IF(G155="الأقل أفضل",IF(I155=0,1,MIN(2,H155/I155)),IF(H155=0,"",MIN(2,I155/H155)))))</x:f>
      </x:c>
      <x:c r="L155" s="90" t="str">
        <x:f>IF(A155="","",IF(OR(B155="",C155="",D155="",E155="",F155="",G155="",H155="",I155=""),"ناقص",IF(K155&gt;=1,"محقق",IF(K155&gt;='الإعداد'!$D$14,"معرض للخطر","دون الهدف"))))</x:f>
      </x:c>
      <x:c r="M155" s="86"/>
      <x:c r="N155" s="90" t="str">
        <x:f>IF(A155="","",IF(OR(COUNTIFS($A$11:$A$160,A155,$B$11:$B$160,B155)&gt;1,B155="",C155="",COUNTIF('الأهداف'!$A$11:$A$100,C155)=0,D155="",E155="",F155="",G155="",H155="",I155=""),"خطأ","سليم"))</x:f>
      </x:c>
    </x:row>
    <x:row r="156">
      <x:c r="A156" s="94"/>
      <x:c r="B156" s="86"/>
      <x:c r="C156" s="86"/>
      <x:c r="D156" s="86"/>
      <x:c r="E156" s="86"/>
      <x:c r="F156" s="86"/>
      <x:c r="G156" s="86"/>
      <x:c r="H156" s="86"/>
      <x:c r="I156" s="86"/>
      <x:c r="J156" s="90" t="str">
        <x:f>IF(A156="","",IF(G156="الأقل أفضل",H156-I156,I156-H156))</x:f>
      </x:c>
      <x:c r="K156" s="96" t="str">
        <x:f>IF(A156="","",IF(OR(H156="",I156=""),"",IF(G156="الأقل أفضل",IF(I156=0,1,MIN(2,H156/I156)),IF(H156=0,"",MIN(2,I156/H156)))))</x:f>
      </x:c>
      <x:c r="L156" s="90" t="str">
        <x:f>IF(A156="","",IF(OR(B156="",C156="",D156="",E156="",F156="",G156="",H156="",I156=""),"ناقص",IF(K156&gt;=1,"محقق",IF(K156&gt;='الإعداد'!$D$14,"معرض للخطر","دون الهدف"))))</x:f>
      </x:c>
      <x:c r="M156" s="86"/>
      <x:c r="N156" s="90" t="str">
        <x:f>IF(A156="","",IF(OR(COUNTIFS($A$11:$A$160,A156,$B$11:$B$160,B156)&gt;1,B156="",C156="",COUNTIF('الأهداف'!$A$11:$A$100,C156)=0,D156="",E156="",F156="",G156="",H156="",I156=""),"خطأ","سليم"))</x:f>
      </x:c>
    </x:row>
    <x:row r="157">
      <x:c r="A157" s="94"/>
      <x:c r="B157" s="86"/>
      <x:c r="C157" s="86"/>
      <x:c r="D157" s="86"/>
      <x:c r="E157" s="86"/>
      <x:c r="F157" s="86"/>
      <x:c r="G157" s="86"/>
      <x:c r="H157" s="86"/>
      <x:c r="I157" s="86"/>
      <x:c r="J157" s="90" t="str">
        <x:f>IF(A157="","",IF(G157="الأقل أفضل",H157-I157,I157-H157))</x:f>
      </x:c>
      <x:c r="K157" s="96" t="str">
        <x:f>IF(A157="","",IF(OR(H157="",I157=""),"",IF(G157="الأقل أفضل",IF(I157=0,1,MIN(2,H157/I157)),IF(H157=0,"",MIN(2,I157/H157)))))</x:f>
      </x:c>
      <x:c r="L157" s="90" t="str">
        <x:f>IF(A157="","",IF(OR(B157="",C157="",D157="",E157="",F157="",G157="",H157="",I157=""),"ناقص",IF(K157&gt;=1,"محقق",IF(K157&gt;='الإعداد'!$D$14,"معرض للخطر","دون الهدف"))))</x:f>
      </x:c>
      <x:c r="M157" s="86"/>
      <x:c r="N157" s="90" t="str">
        <x:f>IF(A157="","",IF(OR(COUNTIFS($A$11:$A$160,A157,$B$11:$B$160,B157)&gt;1,B157="",C157="",COUNTIF('الأهداف'!$A$11:$A$100,C157)=0,D157="",E157="",F157="",G157="",H157="",I157=""),"خطأ","سليم"))</x:f>
      </x:c>
    </x:row>
    <x:row r="158">
      <x:c r="A158" s="94"/>
      <x:c r="B158" s="86"/>
      <x:c r="C158" s="86"/>
      <x:c r="D158" s="86"/>
      <x:c r="E158" s="86"/>
      <x:c r="F158" s="86"/>
      <x:c r="G158" s="86"/>
      <x:c r="H158" s="86"/>
      <x:c r="I158" s="86"/>
      <x:c r="J158" s="90" t="str">
        <x:f>IF(A158="","",IF(G158="الأقل أفضل",H158-I158,I158-H158))</x:f>
      </x:c>
      <x:c r="K158" s="96" t="str">
        <x:f>IF(A158="","",IF(OR(H158="",I158=""),"",IF(G158="الأقل أفضل",IF(I158=0,1,MIN(2,H158/I158)),IF(H158=0,"",MIN(2,I158/H158)))))</x:f>
      </x:c>
      <x:c r="L158" s="90" t="str">
        <x:f>IF(A158="","",IF(OR(B158="",C158="",D158="",E158="",F158="",G158="",H158="",I158=""),"ناقص",IF(K158&gt;=1,"محقق",IF(K158&gt;='الإعداد'!$D$14,"معرض للخطر","دون الهدف"))))</x:f>
      </x:c>
      <x:c r="M158" s="86"/>
      <x:c r="N158" s="90" t="str">
        <x:f>IF(A158="","",IF(OR(COUNTIFS($A$11:$A$160,A158,$B$11:$B$160,B158)&gt;1,B158="",C158="",COUNTIF('الأهداف'!$A$11:$A$100,C158)=0,D158="",E158="",F158="",G158="",H158="",I158=""),"خطأ","سليم"))</x:f>
      </x:c>
    </x:row>
    <x:row r="159">
      <x:c r="A159" s="94"/>
      <x:c r="B159" s="86"/>
      <x:c r="C159" s="86"/>
      <x:c r="D159" s="86"/>
      <x:c r="E159" s="86"/>
      <x:c r="F159" s="86"/>
      <x:c r="G159" s="86"/>
      <x:c r="H159" s="86"/>
      <x:c r="I159" s="86"/>
      <x:c r="J159" s="90" t="str">
        <x:f>IF(A159="","",IF(G159="الأقل أفضل",H159-I159,I159-H159))</x:f>
      </x:c>
      <x:c r="K159" s="96" t="str">
        <x:f>IF(A159="","",IF(OR(H159="",I159=""),"",IF(G159="الأقل أفضل",IF(I159=0,1,MIN(2,H159/I159)),IF(H159=0,"",MIN(2,I159/H159)))))</x:f>
      </x:c>
      <x:c r="L159" s="90" t="str">
        <x:f>IF(A159="","",IF(OR(B159="",C159="",D159="",E159="",F159="",G159="",H159="",I159=""),"ناقص",IF(K159&gt;=1,"محقق",IF(K159&gt;='الإعداد'!$D$14,"معرض للخطر","دون الهدف"))))</x:f>
      </x:c>
      <x:c r="M159" s="86"/>
      <x:c r="N159" s="90" t="str">
        <x:f>IF(A159="","",IF(OR(COUNTIFS($A$11:$A$160,A159,$B$11:$B$160,B159)&gt;1,B159="",C159="",COUNTIF('الأهداف'!$A$11:$A$100,C159)=0,D159="",E159="",F159="",G159="",H159="",I159=""),"خطأ","سليم"))</x:f>
      </x:c>
    </x:row>
    <x:row r="160">
      <x:c r="A160" s="95"/>
      <x:c r="B160" s="87"/>
      <x:c r="C160" s="87"/>
      <x:c r="D160" s="87"/>
      <x:c r="E160" s="87"/>
      <x:c r="F160" s="87"/>
      <x:c r="G160" s="87"/>
      <x:c r="H160" s="87"/>
      <x:c r="I160" s="87"/>
      <x:c r="J160" s="91" t="str">
        <x:f>IF(A160="","",IF(G160="الأقل أفضل",H160-I160,I160-H160))</x:f>
      </x:c>
      <x:c r="K160" s="97" t="str">
        <x:f>IF(A160="","",IF(OR(H160="",I160=""),"",IF(G160="الأقل أفضل",IF(I160=0,1,MIN(2,H160/I160)),IF(H160=0,"",MIN(2,I160/H160)))))</x:f>
      </x:c>
      <x:c r="L160" s="91" t="str">
        <x:f>IF(A160="","",IF(OR(B160="",C160="",D160="",E160="",F160="",G160="",H160="",I160=""),"ناقص",IF(K160&gt;=1,"محقق",IF(K160&gt;='الإعداد'!$D$14,"معرض للخطر","دون الهدف"))))</x:f>
      </x:c>
      <x:c r="M160" s="87"/>
      <x:c r="N160" s="91" t="str">
        <x:f>IF(A160="","",IF(OR(COUNTIFS($A$11:$A$160,A160,$B$11:$B$160,B160)&gt;1,B160="",C160="",COUNTIF('الأهداف'!$A$11:$A$100,C160)=0,D160="",E160="",F160="",G160="",H160="",I160=""),"خطأ","سليم"))</x:f>
      </x:c>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L11:L160">
    <x:cfRule type="containsText" dxfId="6" priority="1" operator="containsText" text="دون الهدف"/>
    <x:cfRule type="containsText" dxfId="7" priority="2" operator="containsText" text="معرض للخطر"/>
  </x:conditionalFormatting>
  <x:conditionalFormatting sqref="N11:N160">
    <x:cfRule type="containsText" dxfId="8" priority="3" operator="containsText" text="خطأ"/>
  </x:conditionalFormatting>
  <x:dataValidations count="4">
    <x:dataValidation type="list" sqref="C11:C160">
      <x:formula1>$AA$1:$AA$6</x:formula1>
    </x:dataValidation>
    <x:dataValidation type="list" sqref="E11:E160">
      <x:formula1>$AB$1:$AB$6</x:formula1>
    </x:dataValidation>
    <x:dataValidation type="list" sqref="F11:F160">
      <x:formula1>$AC$1:$AC$7</x:formula1>
    </x:dataValidation>
    <x:dataValidation type="list" sqref="G11:G160">
      <x:formula1>$AD$1:$AD$3</x:formula1>
    </x:dataValidation>
  </x:dataValidations>
  <x:pageMargins left="0.7" right="0.7" top="0.75" bottom="0.75" header="0.3" footer="0.3"/>
  <x:tableParts count="1">
    <x:tablePart xmlns:r="http://schemas.openxmlformats.org/officeDocument/2006/relationships" r:id="Rff41697dc5a4467c"/>
  </x:tableParts>
</x:worksheet>
</file>

<file path=xl/worksheets/sheet7.xml><?xml version="1.0" encoding="utf-8"?>
<x:worksheet xmlns:x="http://schemas.openxmlformats.org/spreadsheetml/2006/main">
  <x:sheetViews>
    <x:sheetView showGridLines="0" workbookViewId="0" rightToLeft="1">
      <x:pane ySplit="10" topLeftCell="A11" activePane="bottomLeft" state="frozen"/>
    </x:sheetView>
  </x:sheetViews>
  <x:sheetFormatPr defaultRowHeight="15"/>
  <x:cols>
    <x:col min="1" max="1" width="12" hidden="0" customWidth="1"/>
    <x:col min="2" max="2" width="24" hidden="0" customWidth="1"/>
    <x:col min="3" max="3" width="12" hidden="0" customWidth="1"/>
    <x:col min="4" max="4" width="14" hidden="0" customWidth="1"/>
    <x:col min="5" max="5" width="24" hidden="0" customWidth="1"/>
    <x:col min="6" max="6" width="16" hidden="0" customWidth="1"/>
    <x:col min="7" max="7" width="17" hidden="0" customWidth="1"/>
    <x:col min="8" max="8" width="16" hidden="0" customWidth="1"/>
    <x:col min="9" max="9" width="15" hidden="0" customWidth="1"/>
    <x:col min="10" max="10" width="16" hidden="0" customWidth="1"/>
    <x:col min="11" max="11" width="14" hidden="0" customWidth="1"/>
    <x:col min="12" max="12" width="16" hidden="0" customWidth="1"/>
    <x:col min="13" max="13" width="17" hidden="0" customWidth="1"/>
    <x:col min="14" max="14" width="17" hidden="0" customWidth="1"/>
    <x:col min="15" max="15" width="14"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8" t="str">
        <x:v>الميزانية والقدرة</x:v>
      </x:c>
      <x:c r="N2" s="9"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ضبط الموارد</x:v>
      </x:c>
      <x:c r="B4" s="15" t="str">
        <x:v>ضبط الموارد</x:v>
      </x:c>
      <x:c r="C4" s="15" t="str">
        <x:v>ضبط الموارد</x:v>
      </x:c>
      <x:c r="D4" s="15" t="str">
        <x:v>ضبط الموارد</x:v>
      </x:c>
      <x:c r="E4" s="15" t="str">
        <x:v>ضبط الموارد</x:v>
      </x:c>
      <x:c r="F4" s="15" t="str">
        <x:v>ضبط الموارد</x:v>
      </x:c>
      <x:c r="G4" s="15" t="str">
        <x:v>ضبط الموارد</x:v>
      </x:c>
      <x:c r="H4" s="15" t="str">
        <x:v>ضبط الموارد</x:v>
      </x:c>
      <x:c r="I4" s="15" t="str">
        <x:v>ضبط الموارد</x:v>
      </x:c>
      <x:c r="J4" s="15" t="str">
        <x:v>ضبط الموارد</x:v>
      </x:c>
      <x:c r="K4" s="15" t="str">
        <x:v>ضبط الموارد</x:v>
      </x:c>
      <x:c r="L4" s="15" t="str">
        <x:v>ضبط الموارد</x:v>
      </x:c>
      <x:c r="M4" s="15" t="str">
        <x:v>ضبط الموارد</x:v>
      </x:c>
      <x:c r="N4" s="15" t="str">
        <x:v>ضبط الموارد</x:v>
      </x:c>
      <x:c r="O4" s="15" t="str">
        <x:v>ضبط الموارد</x:v>
      </x:c>
      <x:c r="P4" s="15" t="str">
        <x:v>ضبط الموارد</x:v>
      </x:c>
      <x:c r="Q4" s="15" t="str">
        <x:v>ضبط الموارد</x:v>
      </x:c>
      <x:c r="R4" s="15" t="str">
        <x:v>ضبط الموارد</x:v>
      </x:c>
      <x:c r="S4" s="15" t="str">
        <x:v>ضبط الموارد</x:v>
      </x:c>
      <x:c r="T4" s="15" t="str">
        <x:v>ضبط الموارد</x:v>
      </x:c>
      <x:c r="U4" s="15" t="str">
        <x:v>ضبط الموارد</x:v>
      </x:c>
      <x:c r="V4" s="15" t="str">
        <x:v>ضبط الموارد</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خطة الميزانية والقدرة</x:v>
      </x:c>
      <x:c r="B6" s="17" t="str">
        <x:v>خطة الميزانية والقدرة</x:v>
      </x:c>
      <x:c r="C6" s="17" t="str">
        <x:v>خطة الميزانية والقدرة</x:v>
      </x:c>
      <x:c r="D6" s="17" t="str">
        <x:v>خطة الميزانية والقدرة</x:v>
      </x:c>
      <x:c r="E6" s="17" t="str">
        <x:v>خطة الميزانية والقدرة</x:v>
      </x:c>
      <x:c r="F6" s="17" t="str">
        <x:v>خطة الميزانية والقدرة</x:v>
      </x:c>
      <x:c r="G6" s="17" t="str">
        <x:v>خطة الميزانية والقدرة</x:v>
      </x:c>
      <x:c r="H6" s="17" t="str">
        <x:v>خطة الميزانية والقدرة</x:v>
      </x:c>
      <x:c r="I6" s="17" t="str">
        <x:v>خطة الميزانية والقدرة</x:v>
      </x:c>
      <x:c r="J6" s="17" t="str">
        <x:v>خطة الميزانية والقدرة</x:v>
      </x:c>
      <x:c r="K6" s="17" t="str">
        <x:v>خطة الميزانية والقدرة</x:v>
      </x:c>
      <x:c r="L6" s="17" t="str">
        <x:v>خطة الميزانية والقدرة</x:v>
      </x:c>
      <x:c r="M6" s="17" t="str">
        <x:v>خطة الميزانية والقدرة</x:v>
      </x:c>
      <x:c r="N6" s="17" t="str">
        <x:v>خطة الميزانية والقدرة</x:v>
      </x:c>
      <x:c r="O6" s="17" t="str">
        <x:v>خطة الميزانية والقدرة</x:v>
      </x:c>
      <x:c r="P6" s="17" t="str">
        <x:v>خطة الميزانية والقدرة</x:v>
      </x:c>
      <x:c r="Q6" s="17" t="str">
        <x:v>خطة الميزانية والقدرة</x:v>
      </x:c>
      <x:c r="R6" s="17" t="str">
        <x:v>خطة الميزانية والقدرة</x:v>
      </x:c>
      <x:c r="S6" s="17" t="str">
        <x:v>خطة الميزانية والقدرة</x:v>
      </x:c>
      <x:c r="T6" s="17" t="str">
        <x:v>خطة الميزانية والقدرة</x:v>
      </x:c>
      <x:c r="U6" s="17" t="str">
        <x:v>خطة الميزانية والقدرة</x:v>
      </x:c>
      <x:c r="V6" s="17" t="str">
        <x:v>خطة الميزانية والقدرة</x:v>
      </x:c>
    </x:row>
    <x:row r="7" ht="22" customHeight="1">
      <x:c r="A7" s="18" t="str">
        <x:v>قارن الاستثمار والجهد المخطط والملتزم والفعلي لكل مبادرة.</x:v>
      </x:c>
      <x:c r="B7" s="18" t="str">
        <x:v>قارن الاستثمار والجهد المخطط والملتزم والفعلي لكل مبادرة.</x:v>
      </x:c>
      <x:c r="C7" s="18" t="str">
        <x:v>قارن الاستثمار والجهد المخطط والملتزم والفعلي لكل مبادرة.</x:v>
      </x:c>
      <x:c r="D7" s="18" t="str">
        <x:v>قارن الاستثمار والجهد المخطط والملتزم والفعلي لكل مبادرة.</x:v>
      </x:c>
      <x:c r="E7" s="18" t="str">
        <x:v>قارن الاستثمار والجهد المخطط والملتزم والفعلي لكل مبادرة.</x:v>
      </x:c>
      <x:c r="F7" s="18" t="str">
        <x:v>قارن الاستثمار والجهد المخطط والملتزم والفعلي لكل مبادرة.</x:v>
      </x:c>
      <x:c r="G7" s="18" t="str">
        <x:v>قارن الاستثمار والجهد المخطط والملتزم والفعلي لكل مبادرة.</x:v>
      </x:c>
      <x:c r="H7" s="18" t="str">
        <x:v>قارن الاستثمار والجهد المخطط والملتزم والفعلي لكل مبادرة.</x:v>
      </x:c>
      <x:c r="I7" s="18" t="str">
        <x:v>قارن الاستثمار والجهد المخطط والملتزم والفعلي لكل مبادرة.</x:v>
      </x:c>
      <x:c r="J7" s="18" t="str">
        <x:v>قارن الاستثمار والجهد المخطط والملتزم والفعلي لكل مبادرة.</x:v>
      </x:c>
      <x:c r="K7" s="18" t="str">
        <x:v>قارن الاستثمار والجهد المخطط والملتزم والفعلي لكل مبادرة.</x:v>
      </x:c>
      <x:c r="L7" s="18" t="str">
        <x:v>قارن الاستثمار والجهد المخطط والملتزم والفعلي لكل مبادرة.</x:v>
      </x:c>
      <x:c r="M7" s="18" t="str">
        <x:v>قارن الاستثمار والجهد المخطط والملتزم والفعلي لكل مبادرة.</x:v>
      </x:c>
      <x:c r="N7" s="18" t="str">
        <x:v>قارن الاستثمار والجهد المخطط والملتزم والفعلي لكل مبادرة.</x:v>
      </x:c>
      <x:c r="O7" s="18" t="str">
        <x:v>قارن الاستثمار والجهد المخطط والملتزم والفعلي لكل مبادرة.</x:v>
      </x:c>
      <x:c r="P7" s="18" t="str">
        <x:v>قارن الاستثمار والجهد المخطط والملتزم والفعلي لكل مبادرة.</x:v>
      </x:c>
      <x:c r="Q7" s="18" t="str">
        <x:v>قارن الاستثمار والجهد المخطط والملتزم والفعلي لكل مبادرة.</x:v>
      </x:c>
      <x:c r="R7" s="18" t="str">
        <x:v>قارن الاستثمار والجهد المخطط والملتزم والفعلي لكل مبادرة.</x:v>
      </x:c>
      <x:c r="S7" s="18" t="str">
        <x:v>قارن الاستثمار والجهد المخطط والملتزم والفعلي لكل مبادرة.</x:v>
      </x:c>
      <x:c r="T7" s="18" t="str">
        <x:v>قارن الاستثمار والجهد المخطط والملتزم والفعلي لكل مبادرة.</x:v>
      </x:c>
      <x:c r="U7" s="18" t="str">
        <x:v>قارن الاستثمار والجهد المخطط والملتزم والفعلي لكل مبادرة.</x:v>
      </x:c>
      <x:c r="V7" s="18" t="str">
        <x:v>قارن الاستثمار والجهد المخطط والملتزم والفعلي لكل مبادرة.</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معرف الخطة</x:v>
      </x:c>
      <x:c r="B10" s="42" t="str">
        <x:v>الأولوية</x:v>
      </x:c>
      <x:c r="C10" s="42" t="str">
        <x:v>معرف الهدف</x:v>
      </x:c>
      <x:c r="D10" s="42" t="str">
        <x:v>معرف المبادرة</x:v>
      </x:c>
      <x:c r="E10" s="42" t="str">
        <x:v>فئة التكلفة</x:v>
      </x:c>
      <x:c r="F10" s="42" t="str">
        <x:v>التكلفة المخططة</x:v>
      </x:c>
      <x:c r="G10" s="42" t="str">
        <x:v>التكلفة الملتزم بها</x:v>
      </x:c>
      <x:c r="H10" s="42" t="str">
        <x:v>التكلفة الفعلية</x:v>
      </x:c>
      <x:c r="I10" s="42" t="str">
        <x:v>الانحراف</x:v>
      </x:c>
      <x:c r="J10" s="42" t="str">
        <x:v>الساعات المخططة</x:v>
      </x:c>
      <x:c r="K10" s="42" t="str">
        <x:v>الساعات المستخدمة</x:v>
      </x:c>
      <x:c r="L10" s="42" t="str">
        <x:v>الساعات المتبقية</x:v>
      </x:c>
      <x:c r="M10" s="42" t="str">
        <x:v>حالة الميزانية</x:v>
      </x:c>
      <x:c r="N10" s="42" t="str">
        <x:v>حالة القدرة</x:v>
      </x:c>
      <x:c r="O10" s="43" t="str">
        <x:v>فحص البيانات</x:v>
      </x:c>
      <x:c r="P10" s="4"/>
      <x:c r="Q10" s="4"/>
      <x:c r="R10" s="4"/>
      <x:c r="S10" s="4"/>
      <x:c r="T10" s="4"/>
      <x:c r="U10" s="4"/>
      <x:c r="V10" s="4"/>
    </x:row>
    <x:row r="11">
      <x:c r="A11" s="28" t="str">
        <x:v>P-001</x:v>
      </x:c>
      <x:c r="B11" s="28" t="str">
        <x:v>ثقة العملاء</x:v>
      </x:c>
      <x:c r="C11" s="28" t="str">
        <x:v>G-001</x:v>
      </x:c>
      <x:c r="D11" s="28" t="str">
        <x:v>I-001</x:v>
      </x:c>
      <x:c r="E11" s="28" t="str">
        <x:v>تقنية</x:v>
      </x:c>
      <x:c r="F11" s="78" t="n">
        <x:v>18000</x:v>
      </x:c>
      <x:c r="G11" s="78" t="n">
        <x:v>11700</x:v>
      </x:c>
      <x:c r="H11" s="78" t="n">
        <x:v>7200</x:v>
      </x:c>
      <x:c r="I11" s="98" t="n">
        <x:f>IF(A11="","",F11-H11)</x:f>
        <x:v>10800</x:v>
      </x:c>
      <x:c r="J11" s="81" t="n">
        <x:v>420</x:v>
      </x:c>
      <x:c r="K11" s="81" t="n">
        <x:v>170</x:v>
      </x:c>
      <x:c r="L11" s="101" t="n">
        <x:f>IF(A11="","",J11-K11)</x:f>
        <x:v>250</x:v>
      </x:c>
      <x:c r="M11" s="64" t="str">
        <x:f>IF(A11="","",IF(F11=0,"ناقص",IF(H11&gt;F11,"منحرف",IF(H11/F11&gt;='الإعداد'!$D$16,"معرض للخطر","منتظم"))))</x:f>
        <x:v>منتظم</x:v>
      </x:c>
      <x:c r="N11" s="64" t="str">
        <x:f>IF(A11="","",IF(J11=0,"ناقص",IF(K11&gt;J11,"منحرف",IF(K11/J11&gt;='الإعداد'!$D$17,"معرض للخطر","منتظم"))))</x:f>
        <x:v>منتظم</x:v>
      </x:c>
      <x:c r="O11" s="64" t="str">
        <x:f>IF(A11="","",IF(OR(COUNTIF($A$11:$A$120,A11)&gt;1,B11="",C11="",COUNTIF('الأهداف'!$A$11:$A$100,C11)=0,D11="",COUNTIF('المبادرات'!$A$11:$A$120,D11)=0,E11="",F11&lt;0,G11&lt;0,H11&lt;0,J11&lt;0,K11&lt;0),"خطأ","سليم"))</x:f>
        <x:v>سليم</x:v>
      </x:c>
      <x:c r="P11" s="4"/>
      <x:c r="Q11" s="4"/>
      <x:c r="R11" s="4"/>
      <x:c r="S11" s="4"/>
      <x:c r="T11" s="4"/>
      <x:c r="U11" s="4"/>
      <x:c r="V11" s="4"/>
    </x:row>
    <x:row r="12">
      <x:c r="A12" s="29" t="str">
        <x:v>P-002</x:v>
      </x:c>
      <x:c r="B12" s="29" t="str">
        <x:v>ثقة العملاء</x:v>
      </x:c>
      <x:c r="C12" s="29" t="str">
        <x:v>G-001</x:v>
      </x:c>
      <x:c r="D12" s="29" t="str">
        <x:v>I-002</x:v>
      </x:c>
      <x:c r="E12" s="29" t="str">
        <x:v>تدريب</x:v>
      </x:c>
      <x:c r="F12" s="79" t="n">
        <x:v>32000</x:v>
      </x:c>
      <x:c r="G12" s="79" t="n">
        <x:v>12800</x:v>
      </x:c>
      <x:c r="H12" s="79" t="n">
        <x:v>4000</x:v>
      </x:c>
      <x:c r="I12" s="99" t="n">
        <x:f>IF(A12="","",F12-H12)</x:f>
        <x:v>28000</x:v>
      </x:c>
      <x:c r="J12" s="82" t="n">
        <x:v>520</x:v>
      </x:c>
      <x:c r="K12" s="82" t="n">
        <x:v>80</x:v>
      </x:c>
      <x:c r="L12" s="102" t="n">
        <x:f>IF(A12="","",J12-K12)</x:f>
        <x:v>440</x:v>
      </x:c>
      <x:c r="M12" s="65" t="str">
        <x:f>IF(A12="","",IF(F12=0,"ناقص",IF(H12&gt;F12,"منحرف",IF(H12/F12&gt;='الإعداد'!$D$16,"معرض للخطر","منتظم"))))</x:f>
        <x:v>منتظم</x:v>
      </x:c>
      <x:c r="N12" s="65" t="str">
        <x:f>IF(A12="","",IF(J12=0,"ناقص",IF(K12&gt;J12,"منحرف",IF(K12/J12&gt;='الإعداد'!$D$17,"معرض للخطر","منتظم"))))</x:f>
        <x:v>منتظم</x:v>
      </x:c>
      <x:c r="O12" s="65" t="str">
        <x:f>IF(A12="","",IF(OR(COUNTIF($A$11:$A$120,A12)&gt;1,B12="",C12="",COUNTIF('الأهداف'!$A$11:$A$100,C12)=0,D12="",COUNTIF('المبادرات'!$A$11:$A$120,D12)=0,E12="",F12&lt;0,G12&lt;0,H12&lt;0,J12&lt;0,K12&lt;0),"خطأ","سليم"))</x:f>
        <x:v>سليم</x:v>
      </x:c>
      <x:c r="P12" s="4"/>
      <x:c r="Q12" s="4"/>
      <x:c r="R12" s="4"/>
      <x:c r="S12" s="4"/>
      <x:c r="T12" s="4"/>
      <x:c r="U12" s="4"/>
      <x:c r="V12" s="4"/>
    </x:row>
    <x:row r="13">
      <x:c r="A13" s="29" t="str">
        <x:v>P-003</x:v>
      </x:c>
      <x:c r="B13" s="29" t="str">
        <x:v>النمو المربح</x:v>
      </x:c>
      <x:c r="C13" s="29" t="str">
        <x:v>G-002</x:v>
      </x:c>
      <x:c r="D13" s="29" t="str">
        <x:v>I-003</x:v>
      </x:c>
      <x:c r="E13" s="29" t="str">
        <x:v>عمليات</x:v>
      </x:c>
      <x:c r="F13" s="79" t="n">
        <x:v>14000</x:v>
      </x:c>
      <x:c r="G13" s="79" t="n">
        <x:v>11200</x:v>
      </x:c>
      <x:c r="H13" s="79" t="n">
        <x:v>6600</x:v>
      </x:c>
      <x:c r="I13" s="99" t="n">
        <x:f>IF(A13="","",F13-H13)</x:f>
        <x:v>7400</x:v>
      </x:c>
      <x:c r="J13" s="82" t="n">
        <x:v>360</x:v>
      </x:c>
      <x:c r="K13" s="82" t="n">
        <x:v>190</x:v>
      </x:c>
      <x:c r="L13" s="102" t="n">
        <x:f>IF(A13="","",J13-K13)</x:f>
        <x:v>170</x:v>
      </x:c>
      <x:c r="M13" s="65" t="str">
        <x:f>IF(A13="","",IF(F13=0,"ناقص",IF(H13&gt;F13,"منحرف",IF(H13/F13&gt;='الإعداد'!$D$16,"معرض للخطر","منتظم"))))</x:f>
        <x:v>منتظم</x:v>
      </x:c>
      <x:c r="N13" s="65" t="str">
        <x:f>IF(A13="","",IF(J13=0,"ناقص",IF(K13&gt;J13,"منحرف",IF(K13/J13&gt;='الإعداد'!$D$17,"معرض للخطر","منتظم"))))</x:f>
        <x:v>منتظم</x:v>
      </x:c>
      <x:c r="O13" s="65" t="str">
        <x:f>IF(A13="","",IF(OR(COUNTIF($A$11:$A$120,A13)&gt;1,B13="",C13="",COUNTIF('الأهداف'!$A$11:$A$100,C13)=0,D13="",COUNTIF('المبادرات'!$A$11:$A$120,D13)=0,E13="",F13&lt;0,G13&lt;0,H13&lt;0,J13&lt;0,K13&lt;0),"خطأ","سليم"))</x:f>
        <x:v>سليم</x:v>
      </x:c>
      <x:c r="P13" s="4"/>
      <x:c r="Q13" s="4"/>
      <x:c r="R13" s="4"/>
      <x:c r="S13" s="4"/>
      <x:c r="T13" s="4"/>
      <x:c r="U13" s="4"/>
      <x:c r="V13" s="4"/>
    </x:row>
    <x:row r="14">
      <x:c r="A14" s="29" t="str">
        <x:v>P-004</x:v>
      </x:c>
      <x:c r="B14" s="29" t="str">
        <x:v>النمو المربح</x:v>
      </x:c>
      <x:c r="C14" s="29" t="str">
        <x:v>G-002</x:v>
      </x:c>
      <x:c r="D14" s="29" t="str">
        <x:v>I-004</x:v>
      </x:c>
      <x:c r="E14" s="29" t="str">
        <x:v>خدمات مهنية</x:v>
      </x:c>
      <x:c r="F14" s="79" t="n">
        <x:v>6000</x:v>
      </x:c>
      <x:c r="G14" s="79" t="n">
        <x:v>5400</x:v>
      </x:c>
      <x:c r="H14" s="79" t="n">
        <x:v>5100</x:v>
      </x:c>
      <x:c r="I14" s="99" t="n">
        <x:f>IF(A14="","",F14-H14)</x:f>
        <x:v>900</x:v>
      </x:c>
      <x:c r="J14" s="82" t="n">
        <x:v>180</x:v>
      </x:c>
      <x:c r="K14" s="82" t="n">
        <x:v>150</x:v>
      </x:c>
      <x:c r="L14" s="102" t="n">
        <x:f>IF(A14="","",J14-K14)</x:f>
        <x:v>30</x:v>
      </x:c>
      <x:c r="M14" s="65" t="str">
        <x:f>IF(A14="","",IF(F14=0,"ناقص",IF(H14&gt;F14,"منحرف",IF(H14/F14&gt;='الإعداد'!$D$16,"معرض للخطر","منتظم"))))</x:f>
        <x:v>منتظم</x:v>
      </x:c>
      <x:c r="N14" s="65" t="str">
        <x:f>IF(A14="","",IF(J14=0,"ناقص",IF(K14&gt;J14,"منحرف",IF(K14/J14&gt;='الإعداد'!$D$17,"معرض للخطر","منتظم"))))</x:f>
        <x:v>منتظم</x:v>
      </x:c>
      <x:c r="O14" s="65" t="str">
        <x:f>IF(A14="","",IF(OR(COUNTIF($A$11:$A$120,A14)&gt;1,B14="",C14="",COUNTIF('الأهداف'!$A$11:$A$100,C14)=0,D14="",COUNTIF('المبادرات'!$A$11:$A$120,D14)=0,E14="",F14&lt;0,G14&lt;0,H14&lt;0,J14&lt;0,K14&lt;0),"خطأ","سليم"))</x:f>
        <x:v>سليم</x:v>
      </x:c>
      <x:c r="P14" s="4"/>
      <x:c r="Q14" s="4"/>
      <x:c r="R14" s="4"/>
      <x:c r="S14" s="4"/>
      <x:c r="T14" s="4"/>
      <x:c r="U14" s="4"/>
      <x:c r="V14" s="4"/>
    </x:row>
    <x:row r="15">
      <x:c r="A15" s="29" t="str">
        <x:v>P-005</x:v>
      </x:c>
      <x:c r="B15" s="29" t="str">
        <x:v>التميز التشغيلي</x:v>
      </x:c>
      <x:c r="C15" s="29" t="str">
        <x:v>G-003</x:v>
      </x:c>
      <x:c r="D15" s="29" t="str">
        <x:v>I-005</x:v>
      </x:c>
      <x:c r="E15" s="29" t="str">
        <x:v>تقنية</x:v>
      </x:c>
      <x:c r="F15" s="79" t="n">
        <x:v>24000</x:v>
      </x:c>
      <x:c r="G15" s="79" t="n">
        <x:v>22800</x:v>
      </x:c>
      <x:c r="H15" s="79" t="n">
        <x:v>15400</x:v>
      </x:c>
      <x:c r="I15" s="99" t="n">
        <x:f>IF(A15="","",F15-H15)</x:f>
        <x:v>8600</x:v>
      </x:c>
      <x:c r="J15" s="82" t="n">
        <x:v>480</x:v>
      </x:c>
      <x:c r="K15" s="82" t="n">
        <x:v>360</x:v>
      </x:c>
      <x:c r="L15" s="102" t="n">
        <x:f>IF(A15="","",J15-K15)</x:f>
        <x:v>120</x:v>
      </x:c>
      <x:c r="M15" s="65" t="str">
        <x:f>IF(A15="","",IF(F15=0,"ناقص",IF(H15&gt;F15,"منحرف",IF(H15/F15&gt;='الإعداد'!$D$16,"معرض للخطر","منتظم"))))</x:f>
        <x:v>منتظم</x:v>
      </x:c>
      <x:c r="N15" s="65" t="str">
        <x:f>IF(A15="","",IF(J15=0,"ناقص",IF(K15&gt;J15,"منحرف",IF(K15/J15&gt;='الإعداد'!$D$17,"معرض للخطر","منتظم"))))</x:f>
        <x:v>منتظم</x:v>
      </x:c>
      <x:c r="O15" s="65" t="str">
        <x:f>IF(A15="","",IF(OR(COUNTIF($A$11:$A$120,A15)&gt;1,B15="",C15="",COUNTIF('الأهداف'!$A$11:$A$100,C15)=0,D15="",COUNTIF('المبادرات'!$A$11:$A$120,D15)=0,E15="",F15&lt;0,G15&lt;0,H15&lt;0,J15&lt;0,K15&lt;0),"خطأ","سليم"))</x:f>
        <x:v>سليم</x:v>
      </x:c>
      <x:c r="P15" s="4"/>
      <x:c r="Q15" s="4"/>
      <x:c r="R15" s="4"/>
      <x:c r="S15" s="4"/>
      <x:c r="T15" s="4"/>
      <x:c r="U15" s="4"/>
      <x:c r="V15" s="4"/>
    </x:row>
    <x:row r="16">
      <x:c r="A16" s="29" t="str">
        <x:v>P-006</x:v>
      </x:c>
      <x:c r="B16" s="29" t="str">
        <x:v>التميز التشغيلي</x:v>
      </x:c>
      <x:c r="C16" s="29" t="str">
        <x:v>G-004</x:v>
      </x:c>
      <x:c r="D16" s="29" t="str">
        <x:v>I-006</x:v>
      </x:c>
      <x:c r="E16" s="29" t="str">
        <x:v>تدريب</x:v>
      </x:c>
      <x:c r="F16" s="79" t="n">
        <x:v>9000</x:v>
      </x:c>
      <x:c r="G16" s="79" t="n">
        <x:v>5400</x:v>
      </x:c>
      <x:c r="H16" s="79" t="n">
        <x:v>3400</x:v>
      </x:c>
      <x:c r="I16" s="99" t="n">
        <x:f>IF(A16="","",F16-H16)</x:f>
        <x:v>5600</x:v>
      </x:c>
      <x:c r="J16" s="82" t="n">
        <x:v>300</x:v>
      </x:c>
      <x:c r="K16" s="82" t="n">
        <x:v>128</x:v>
      </x:c>
      <x:c r="L16" s="102" t="n">
        <x:f>IF(A16="","",J16-K16)</x:f>
        <x:v>172</x:v>
      </x:c>
      <x:c r="M16" s="65" t="str">
        <x:f>IF(A16="","",IF(F16=0,"ناقص",IF(H16&gt;F16,"منحرف",IF(H16/F16&gt;='الإعداد'!$D$16,"معرض للخطر","منتظم"))))</x:f>
        <x:v>منتظم</x:v>
      </x:c>
      <x:c r="N16" s="65" t="str">
        <x:f>IF(A16="","",IF(J16=0,"ناقص",IF(K16&gt;J16,"منحرف",IF(K16/J16&gt;='الإعداد'!$D$17,"معرض للخطر","منتظم"))))</x:f>
        <x:v>منتظم</x:v>
      </x:c>
      <x:c r="O16" s="65" t="str">
        <x:f>IF(A16="","",IF(OR(COUNTIF($A$11:$A$120,A16)&gt;1,B16="",C16="",COUNTIF('الأهداف'!$A$11:$A$100,C16)=0,D16="",COUNTIF('المبادرات'!$A$11:$A$120,D16)=0,E16="",F16&lt;0,G16&lt;0,H16&lt;0,J16&lt;0,K16&lt;0),"خطأ","سليم"))</x:f>
        <x:v>سليم</x:v>
      </x:c>
      <x:c r="P16" s="4"/>
      <x:c r="Q16" s="4"/>
      <x:c r="R16" s="4"/>
      <x:c r="S16" s="4"/>
      <x:c r="T16" s="4"/>
      <x:c r="U16" s="4"/>
      <x:c r="V16" s="4"/>
    </x:row>
    <x:row r="17">
      <x:c r="A17" s="29" t="str">
        <x:v>P-007</x:v>
      </x:c>
      <x:c r="B17" s="29" t="str">
        <x:v>قدرة الفريق</x:v>
      </x:c>
      <x:c r="C17" s="29" t="str">
        <x:v>G-005</x:v>
      </x:c>
      <x:c r="D17" s="29" t="str">
        <x:v>I-007</x:v>
      </x:c>
      <x:c r="E17" s="29" t="str">
        <x:v>عمليات</x:v>
      </x:c>
      <x:c r="F17" s="79" t="n">
        <x:v>21000</x:v>
      </x:c>
      <x:c r="G17" s="79" t="n">
        <x:v>7350</x:v>
      </x:c>
      <x:c r="H17" s="79" t="n">
        <x:v>2200</x:v>
      </x:c>
      <x:c r="I17" s="99" t="n">
        <x:f>IF(A17="","",F17-H17)</x:f>
        <x:v>18800</x:v>
      </x:c>
      <x:c r="J17" s="82" t="n">
        <x:v>460</x:v>
      </x:c>
      <x:c r="K17" s="82" t="n">
        <x:v>65</x:v>
      </x:c>
      <x:c r="L17" s="102" t="n">
        <x:f>IF(A17="","",J17-K17)</x:f>
        <x:v>395</x:v>
      </x:c>
      <x:c r="M17" s="65" t="str">
        <x:f>IF(A17="","",IF(F17=0,"ناقص",IF(H17&gt;F17,"منحرف",IF(H17/F17&gt;='الإعداد'!$D$16,"معرض للخطر","منتظم"))))</x:f>
        <x:v>منتظم</x:v>
      </x:c>
      <x:c r="N17" s="65" t="str">
        <x:f>IF(A17="","",IF(J17=0,"ناقص",IF(K17&gt;J17,"منحرف",IF(K17/J17&gt;='الإعداد'!$D$17,"معرض للخطر","منتظم"))))</x:f>
        <x:v>منتظم</x:v>
      </x:c>
      <x:c r="O17" s="65" t="str">
        <x:f>IF(A17="","",IF(OR(COUNTIF($A$11:$A$120,A17)&gt;1,B17="",C17="",COUNTIF('الأهداف'!$A$11:$A$100,C17)=0,D17="",COUNTIF('المبادرات'!$A$11:$A$120,D17)=0,E17="",F17&lt;0,G17&lt;0,H17&lt;0,J17&lt;0,K17&lt;0),"خطأ","سليم"))</x:f>
        <x:v>سليم</x:v>
      </x:c>
      <x:c r="P17" s="4"/>
      <x:c r="Q17" s="4"/>
      <x:c r="R17" s="4"/>
      <x:c r="S17" s="4"/>
      <x:c r="T17" s="4"/>
      <x:c r="U17" s="4"/>
      <x:c r="V17" s="4"/>
    </x:row>
    <x:row r="18">
      <x:c r="A18" s="29" t="str">
        <x:v>P-008</x:v>
      </x:c>
      <x:c r="B18" s="29" t="str">
        <x:v>ثقة العملاء</x:v>
      </x:c>
      <x:c r="C18" s="29" t="str">
        <x:v>G-006</x:v>
      </x:c>
      <x:c r="D18" s="29" t="str">
        <x:v>I-008</x:v>
      </x:c>
      <x:c r="E18" s="29" t="str">
        <x:v>خدمات مهنية</x:v>
      </x:c>
      <x:c r="F18" s="79" t="n">
        <x:v>12000</x:v>
      </x:c>
      <x:c r="G18" s="79" t="n">
        <x:v>12000</x:v>
      </x:c>
      <x:c r="H18" s="79" t="n">
        <x:v>11800</x:v>
      </x:c>
      <x:c r="I18" s="99" t="n">
        <x:f>IF(A18="","",F18-H18)</x:f>
        <x:v>200</x:v>
      </x:c>
      <x:c r="J18" s="82" t="n">
        <x:v>240</x:v>
      </x:c>
      <x:c r="K18" s="82" t="n">
        <x:v>238</x:v>
      </x:c>
      <x:c r="L18" s="102" t="n">
        <x:f>IF(A18="","",J18-K18)</x:f>
        <x:v>2</x:v>
      </x:c>
      <x:c r="M18" s="65" t="str">
        <x:f>IF(A18="","",IF(F18=0,"ناقص",IF(H18&gt;F18,"منحرف",IF(H18/F18&gt;='الإعداد'!$D$16,"معرض للخطر","منتظم"))))</x:f>
        <x:v>معرض للخطر</x:v>
      </x:c>
      <x:c r="N18" s="65" t="str">
        <x:f>IF(A18="","",IF(J18=0,"ناقص",IF(K18&gt;J18,"منحرف",IF(K18/J18&gt;='الإعداد'!$D$17,"معرض للخطر","منتظم"))))</x:f>
        <x:v>معرض للخطر</x:v>
      </x:c>
      <x:c r="O18" s="65" t="str">
        <x:f>IF(A18="","",IF(OR(COUNTIF($A$11:$A$120,A18)&gt;1,B18="",C18="",COUNTIF('الأهداف'!$A$11:$A$100,C18)=0,D18="",COUNTIF('المبادرات'!$A$11:$A$120,D18)=0,E18="",F18&lt;0,G18&lt;0,H18&lt;0,J18&lt;0,K18&lt;0),"خطأ","سليم"))</x:f>
        <x:v>سليم</x:v>
      </x:c>
      <x:c r="P18" s="4"/>
      <x:c r="Q18" s="4"/>
      <x:c r="R18" s="4"/>
      <x:c r="S18" s="4"/>
      <x:c r="T18" s="4"/>
      <x:c r="U18" s="4"/>
      <x:c r="V18" s="4"/>
    </x:row>
    <x:row r="19">
      <x:c r="A19" s="29"/>
      <x:c r="B19" s="29"/>
      <x:c r="C19" s="29"/>
      <x:c r="D19" s="29"/>
      <x:c r="E19" s="29"/>
      <x:c r="F19" s="79"/>
      <x:c r="G19" s="79"/>
      <x:c r="H19" s="79"/>
      <x:c r="I19" s="99" t="str">
        <x:f>IF(A19="","",F19-H19)</x:f>
      </x:c>
      <x:c r="J19" s="82"/>
      <x:c r="K19" s="82"/>
      <x:c r="L19" s="102" t="str">
        <x:f>IF(A19="","",J19-K19)</x:f>
      </x:c>
      <x:c r="M19" s="65" t="str">
        <x:f>IF(A19="","",IF(F19=0,"ناقص",IF(H19&gt;F19,"منحرف",IF(H19/F19&gt;='الإعداد'!$D$16,"معرض للخطر","منتظم"))))</x:f>
      </x:c>
      <x:c r="N19" s="65" t="str">
        <x:f>IF(A19="","",IF(J19=0,"ناقص",IF(K19&gt;J19,"منحرف",IF(K19/J19&gt;='الإعداد'!$D$17,"معرض للخطر","منتظم"))))</x:f>
      </x:c>
      <x:c r="O19" s="65" t="str">
        <x:f>IF(A19="","",IF(OR(COUNTIF($A$11:$A$120,A19)&gt;1,B19="",C19="",COUNTIF('الأهداف'!$A$11:$A$100,C19)=0,D19="",COUNTIF('المبادرات'!$A$11:$A$120,D19)=0,E19="",F19&lt;0,G19&lt;0,H19&lt;0,J19&lt;0,K19&lt;0),"خطأ","سليم"))</x:f>
      </x:c>
      <x:c r="P19" s="4"/>
      <x:c r="Q19" s="4"/>
      <x:c r="R19" s="4"/>
      <x:c r="S19" s="4"/>
      <x:c r="T19" s="4"/>
      <x:c r="U19" s="4"/>
      <x:c r="V19" s="4"/>
    </x:row>
    <x:row r="20">
      <x:c r="A20" s="29"/>
      <x:c r="B20" s="29"/>
      <x:c r="C20" s="29"/>
      <x:c r="D20" s="29"/>
      <x:c r="E20" s="29"/>
      <x:c r="F20" s="79"/>
      <x:c r="G20" s="79"/>
      <x:c r="H20" s="79"/>
      <x:c r="I20" s="99" t="str">
        <x:f>IF(A20="","",F20-H20)</x:f>
      </x:c>
      <x:c r="J20" s="82"/>
      <x:c r="K20" s="82"/>
      <x:c r="L20" s="102" t="str">
        <x:f>IF(A20="","",J20-K20)</x:f>
      </x:c>
      <x:c r="M20" s="65" t="str">
        <x:f>IF(A20="","",IF(F20=0,"ناقص",IF(H20&gt;F20,"منحرف",IF(H20/F20&gt;='الإعداد'!$D$16,"معرض للخطر","منتظم"))))</x:f>
      </x:c>
      <x:c r="N20" s="65" t="str">
        <x:f>IF(A20="","",IF(J20=0,"ناقص",IF(K20&gt;J20,"منحرف",IF(K20/J20&gt;='الإعداد'!$D$17,"معرض للخطر","منتظم"))))</x:f>
      </x:c>
      <x:c r="O20" s="65" t="str">
        <x:f>IF(A20="","",IF(OR(COUNTIF($A$11:$A$120,A20)&gt;1,B20="",C20="",COUNTIF('الأهداف'!$A$11:$A$100,C20)=0,D20="",COUNTIF('المبادرات'!$A$11:$A$120,D20)=0,E20="",F20&lt;0,G20&lt;0,H20&lt;0,J20&lt;0,K20&lt;0),"خطأ","سليم"))</x:f>
      </x:c>
      <x:c r="P20" s="4"/>
      <x:c r="Q20" s="4"/>
      <x:c r="R20" s="4"/>
      <x:c r="S20" s="4"/>
      <x:c r="T20" s="4"/>
      <x:c r="U20" s="4"/>
      <x:c r="V20" s="4"/>
    </x:row>
    <x:row r="21">
      <x:c r="A21" s="29"/>
      <x:c r="B21" s="29"/>
      <x:c r="C21" s="29"/>
      <x:c r="D21" s="29"/>
      <x:c r="E21" s="29"/>
      <x:c r="F21" s="79"/>
      <x:c r="G21" s="79"/>
      <x:c r="H21" s="79"/>
      <x:c r="I21" s="99" t="str">
        <x:f>IF(A21="","",F21-H21)</x:f>
      </x:c>
      <x:c r="J21" s="82"/>
      <x:c r="K21" s="82"/>
      <x:c r="L21" s="102" t="str">
        <x:f>IF(A21="","",J21-K21)</x:f>
      </x:c>
      <x:c r="M21" s="65" t="str">
        <x:f>IF(A21="","",IF(F21=0,"ناقص",IF(H21&gt;F21,"منحرف",IF(H21/F21&gt;='الإعداد'!$D$16,"معرض للخطر","منتظم"))))</x:f>
      </x:c>
      <x:c r="N21" s="65" t="str">
        <x:f>IF(A21="","",IF(J21=0,"ناقص",IF(K21&gt;J21,"منحرف",IF(K21/J21&gt;='الإعداد'!$D$17,"معرض للخطر","منتظم"))))</x:f>
      </x:c>
      <x:c r="O21" s="65" t="str">
        <x:f>IF(A21="","",IF(OR(COUNTIF($A$11:$A$120,A21)&gt;1,B21="",C21="",COUNTIF('الأهداف'!$A$11:$A$100,C21)=0,D21="",COUNTIF('المبادرات'!$A$11:$A$120,D21)=0,E21="",F21&lt;0,G21&lt;0,H21&lt;0,J21&lt;0,K21&lt;0),"خطأ","سليم"))</x:f>
      </x:c>
      <x:c r="P21" s="4"/>
      <x:c r="Q21" s="4"/>
      <x:c r="R21" s="4"/>
      <x:c r="S21" s="4"/>
      <x:c r="T21" s="4"/>
      <x:c r="U21" s="4"/>
      <x:c r="V21" s="4"/>
    </x:row>
    <x:row r="22">
      <x:c r="A22" s="29"/>
      <x:c r="B22" s="29"/>
      <x:c r="C22" s="29"/>
      <x:c r="D22" s="29"/>
      <x:c r="E22" s="29"/>
      <x:c r="F22" s="79"/>
      <x:c r="G22" s="79"/>
      <x:c r="H22" s="79"/>
      <x:c r="I22" s="99" t="str">
        <x:f>IF(A22="","",F22-H22)</x:f>
      </x:c>
      <x:c r="J22" s="82"/>
      <x:c r="K22" s="82"/>
      <x:c r="L22" s="102" t="str">
        <x:f>IF(A22="","",J22-K22)</x:f>
      </x:c>
      <x:c r="M22" s="65" t="str">
        <x:f>IF(A22="","",IF(F22=0,"ناقص",IF(H22&gt;F22,"منحرف",IF(H22/F22&gt;='الإعداد'!$D$16,"معرض للخطر","منتظم"))))</x:f>
      </x:c>
      <x:c r="N22" s="65" t="str">
        <x:f>IF(A22="","",IF(J22=0,"ناقص",IF(K22&gt;J22,"منحرف",IF(K22/J22&gt;='الإعداد'!$D$17,"معرض للخطر","منتظم"))))</x:f>
      </x:c>
      <x:c r="O22" s="65" t="str">
        <x:f>IF(A22="","",IF(OR(COUNTIF($A$11:$A$120,A22)&gt;1,B22="",C22="",COUNTIF('الأهداف'!$A$11:$A$100,C22)=0,D22="",COUNTIF('المبادرات'!$A$11:$A$120,D22)=0,E22="",F22&lt;0,G22&lt;0,H22&lt;0,J22&lt;0,K22&lt;0),"خطأ","سليم"))</x:f>
      </x:c>
      <x:c r="P22" s="4"/>
      <x:c r="Q22" s="4"/>
      <x:c r="R22" s="4"/>
      <x:c r="S22" s="4"/>
      <x:c r="T22" s="4"/>
      <x:c r="U22" s="4"/>
      <x:c r="V22" s="4"/>
    </x:row>
    <x:row r="23">
      <x:c r="A23" s="29"/>
      <x:c r="B23" s="29"/>
      <x:c r="C23" s="29"/>
      <x:c r="D23" s="29"/>
      <x:c r="E23" s="29"/>
      <x:c r="F23" s="79"/>
      <x:c r="G23" s="79"/>
      <x:c r="H23" s="79"/>
      <x:c r="I23" s="99" t="str">
        <x:f>IF(A23="","",F23-H23)</x:f>
      </x:c>
      <x:c r="J23" s="82"/>
      <x:c r="K23" s="82"/>
      <x:c r="L23" s="102" t="str">
        <x:f>IF(A23="","",J23-K23)</x:f>
      </x:c>
      <x:c r="M23" s="65" t="str">
        <x:f>IF(A23="","",IF(F23=0,"ناقص",IF(H23&gt;F23,"منحرف",IF(H23/F23&gt;='الإعداد'!$D$16,"معرض للخطر","منتظم"))))</x:f>
      </x:c>
      <x:c r="N23" s="65" t="str">
        <x:f>IF(A23="","",IF(J23=0,"ناقص",IF(K23&gt;J23,"منحرف",IF(K23/J23&gt;='الإعداد'!$D$17,"معرض للخطر","منتظم"))))</x:f>
      </x:c>
      <x:c r="O23" s="65" t="str">
        <x:f>IF(A23="","",IF(OR(COUNTIF($A$11:$A$120,A23)&gt;1,B23="",C23="",COUNTIF('الأهداف'!$A$11:$A$100,C23)=0,D23="",COUNTIF('المبادرات'!$A$11:$A$120,D23)=0,E23="",F23&lt;0,G23&lt;0,H23&lt;0,J23&lt;0,K23&lt;0),"خطأ","سليم"))</x:f>
      </x:c>
      <x:c r="P23" s="4"/>
      <x:c r="Q23" s="4"/>
      <x:c r="R23" s="4"/>
      <x:c r="S23" s="4"/>
      <x:c r="T23" s="4"/>
      <x:c r="U23" s="4"/>
      <x:c r="V23" s="4"/>
    </x:row>
    <x:row r="24">
      <x:c r="A24" s="29"/>
      <x:c r="B24" s="29"/>
      <x:c r="C24" s="29"/>
      <x:c r="D24" s="29"/>
      <x:c r="E24" s="29"/>
      <x:c r="F24" s="79"/>
      <x:c r="G24" s="79"/>
      <x:c r="H24" s="79"/>
      <x:c r="I24" s="99" t="str">
        <x:f>IF(A24="","",F24-H24)</x:f>
      </x:c>
      <x:c r="J24" s="82"/>
      <x:c r="K24" s="82"/>
      <x:c r="L24" s="102" t="str">
        <x:f>IF(A24="","",J24-K24)</x:f>
      </x:c>
      <x:c r="M24" s="65" t="str">
        <x:f>IF(A24="","",IF(F24=0,"ناقص",IF(H24&gt;F24,"منحرف",IF(H24/F24&gt;='الإعداد'!$D$16,"معرض للخطر","منتظم"))))</x:f>
      </x:c>
      <x:c r="N24" s="65" t="str">
        <x:f>IF(A24="","",IF(J24=0,"ناقص",IF(K24&gt;J24,"منحرف",IF(K24/J24&gt;='الإعداد'!$D$17,"معرض للخطر","منتظم"))))</x:f>
      </x:c>
      <x:c r="O24" s="65" t="str">
        <x:f>IF(A24="","",IF(OR(COUNTIF($A$11:$A$120,A24)&gt;1,B24="",C24="",COUNTIF('الأهداف'!$A$11:$A$100,C24)=0,D24="",COUNTIF('المبادرات'!$A$11:$A$120,D24)=0,E24="",F24&lt;0,G24&lt;0,H24&lt;0,J24&lt;0,K24&lt;0),"خطأ","سليم"))</x:f>
      </x:c>
      <x:c r="P24" s="4"/>
      <x:c r="Q24" s="4"/>
      <x:c r="R24" s="4"/>
      <x:c r="S24" s="4"/>
      <x:c r="T24" s="4"/>
      <x:c r="U24" s="4"/>
      <x:c r="V24" s="4"/>
    </x:row>
    <x:row r="25">
      <x:c r="A25" s="29"/>
      <x:c r="B25" s="29"/>
      <x:c r="C25" s="29"/>
      <x:c r="D25" s="29"/>
      <x:c r="E25" s="29"/>
      <x:c r="F25" s="79"/>
      <x:c r="G25" s="79"/>
      <x:c r="H25" s="79"/>
      <x:c r="I25" s="99" t="str">
        <x:f>IF(A25="","",F25-H25)</x:f>
      </x:c>
      <x:c r="J25" s="82"/>
      <x:c r="K25" s="82"/>
      <x:c r="L25" s="102" t="str">
        <x:f>IF(A25="","",J25-K25)</x:f>
      </x:c>
      <x:c r="M25" s="65" t="str">
        <x:f>IF(A25="","",IF(F25=0,"ناقص",IF(H25&gt;F25,"منحرف",IF(H25/F25&gt;='الإعداد'!$D$16,"معرض للخطر","منتظم"))))</x:f>
      </x:c>
      <x:c r="N25" s="65" t="str">
        <x:f>IF(A25="","",IF(J25=0,"ناقص",IF(K25&gt;J25,"منحرف",IF(K25/J25&gt;='الإعداد'!$D$17,"معرض للخطر","منتظم"))))</x:f>
      </x:c>
      <x:c r="O25" s="65" t="str">
        <x:f>IF(A25="","",IF(OR(COUNTIF($A$11:$A$120,A25)&gt;1,B25="",C25="",COUNTIF('الأهداف'!$A$11:$A$100,C25)=0,D25="",COUNTIF('المبادرات'!$A$11:$A$120,D25)=0,E25="",F25&lt;0,G25&lt;0,H25&lt;0,J25&lt;0,K25&lt;0),"خطأ","سليم"))</x:f>
      </x:c>
      <x:c r="P25" s="4"/>
      <x:c r="Q25" s="4"/>
      <x:c r="R25" s="4"/>
      <x:c r="S25" s="4"/>
      <x:c r="T25" s="4"/>
      <x:c r="U25" s="4"/>
      <x:c r="V25" s="4"/>
    </x:row>
    <x:row r="26">
      <x:c r="A26" s="29"/>
      <x:c r="B26" s="29"/>
      <x:c r="C26" s="29"/>
      <x:c r="D26" s="29"/>
      <x:c r="E26" s="29"/>
      <x:c r="F26" s="79"/>
      <x:c r="G26" s="79"/>
      <x:c r="H26" s="79"/>
      <x:c r="I26" s="99" t="str">
        <x:f>IF(A26="","",F26-H26)</x:f>
      </x:c>
      <x:c r="J26" s="82"/>
      <x:c r="K26" s="82"/>
      <x:c r="L26" s="102" t="str">
        <x:f>IF(A26="","",J26-K26)</x:f>
      </x:c>
      <x:c r="M26" s="65" t="str">
        <x:f>IF(A26="","",IF(F26=0,"ناقص",IF(H26&gt;F26,"منحرف",IF(H26/F26&gt;='الإعداد'!$D$16,"معرض للخطر","منتظم"))))</x:f>
      </x:c>
      <x:c r="N26" s="65" t="str">
        <x:f>IF(A26="","",IF(J26=0,"ناقص",IF(K26&gt;J26,"منحرف",IF(K26/J26&gt;='الإعداد'!$D$17,"معرض للخطر","منتظم"))))</x:f>
      </x:c>
      <x:c r="O26" s="65" t="str">
        <x:f>IF(A26="","",IF(OR(COUNTIF($A$11:$A$120,A26)&gt;1,B26="",C26="",COUNTIF('الأهداف'!$A$11:$A$100,C26)=0,D26="",COUNTIF('المبادرات'!$A$11:$A$120,D26)=0,E26="",F26&lt;0,G26&lt;0,H26&lt;0,J26&lt;0,K26&lt;0),"خطأ","سليم"))</x:f>
      </x:c>
      <x:c r="P26" s="4"/>
      <x:c r="Q26" s="4"/>
      <x:c r="R26" s="4"/>
      <x:c r="S26" s="4"/>
      <x:c r="T26" s="4"/>
      <x:c r="U26" s="4"/>
      <x:c r="V26" s="4"/>
    </x:row>
    <x:row r="27">
      <x:c r="A27" s="29"/>
      <x:c r="B27" s="29"/>
      <x:c r="C27" s="29"/>
      <x:c r="D27" s="29"/>
      <x:c r="E27" s="29"/>
      <x:c r="F27" s="79"/>
      <x:c r="G27" s="79"/>
      <x:c r="H27" s="79"/>
      <x:c r="I27" s="99" t="str">
        <x:f>IF(A27="","",F27-H27)</x:f>
      </x:c>
      <x:c r="J27" s="82"/>
      <x:c r="K27" s="82"/>
      <x:c r="L27" s="102" t="str">
        <x:f>IF(A27="","",J27-K27)</x:f>
      </x:c>
      <x:c r="M27" s="65" t="str">
        <x:f>IF(A27="","",IF(F27=0,"ناقص",IF(H27&gt;F27,"منحرف",IF(H27/F27&gt;='الإعداد'!$D$16,"معرض للخطر","منتظم"))))</x:f>
      </x:c>
      <x:c r="N27" s="65" t="str">
        <x:f>IF(A27="","",IF(J27=0,"ناقص",IF(K27&gt;J27,"منحرف",IF(K27/J27&gt;='الإعداد'!$D$17,"معرض للخطر","منتظم"))))</x:f>
      </x:c>
      <x:c r="O27" s="65" t="str">
        <x:f>IF(A27="","",IF(OR(COUNTIF($A$11:$A$120,A27)&gt;1,B27="",C27="",COUNTIF('الأهداف'!$A$11:$A$100,C27)=0,D27="",COUNTIF('المبادرات'!$A$11:$A$120,D27)=0,E27="",F27&lt;0,G27&lt;0,H27&lt;0,J27&lt;0,K27&lt;0),"خطأ","سليم"))</x:f>
      </x:c>
      <x:c r="P27" s="4"/>
      <x:c r="Q27" s="4"/>
      <x:c r="R27" s="4"/>
      <x:c r="S27" s="4"/>
      <x:c r="T27" s="4"/>
      <x:c r="U27" s="4"/>
      <x:c r="V27" s="4"/>
    </x:row>
    <x:row r="28">
      <x:c r="A28" s="29"/>
      <x:c r="B28" s="29"/>
      <x:c r="C28" s="29"/>
      <x:c r="D28" s="29"/>
      <x:c r="E28" s="29"/>
      <x:c r="F28" s="79"/>
      <x:c r="G28" s="79"/>
      <x:c r="H28" s="79"/>
      <x:c r="I28" s="99" t="str">
        <x:f>IF(A28="","",F28-H28)</x:f>
      </x:c>
      <x:c r="J28" s="82"/>
      <x:c r="K28" s="82"/>
      <x:c r="L28" s="102" t="str">
        <x:f>IF(A28="","",J28-K28)</x:f>
      </x:c>
      <x:c r="M28" s="65" t="str">
        <x:f>IF(A28="","",IF(F28=0,"ناقص",IF(H28&gt;F28,"منحرف",IF(H28/F28&gt;='الإعداد'!$D$16,"معرض للخطر","منتظم"))))</x:f>
      </x:c>
      <x:c r="N28" s="65" t="str">
        <x:f>IF(A28="","",IF(J28=0,"ناقص",IF(K28&gt;J28,"منحرف",IF(K28/J28&gt;='الإعداد'!$D$17,"معرض للخطر","منتظم"))))</x:f>
      </x:c>
      <x:c r="O28" s="65" t="str">
        <x:f>IF(A28="","",IF(OR(COUNTIF($A$11:$A$120,A28)&gt;1,B28="",C28="",COUNTIF('الأهداف'!$A$11:$A$100,C28)=0,D28="",COUNTIF('المبادرات'!$A$11:$A$120,D28)=0,E28="",F28&lt;0,G28&lt;0,H28&lt;0,J28&lt;0,K28&lt;0),"خطأ","سليم"))</x:f>
      </x:c>
      <x:c r="P28" s="4"/>
      <x:c r="Q28" s="4"/>
      <x:c r="R28" s="4"/>
      <x:c r="S28" s="4"/>
      <x:c r="T28" s="4"/>
      <x:c r="U28" s="4"/>
      <x:c r="V28" s="4"/>
    </x:row>
    <x:row r="29">
      <x:c r="A29" s="29"/>
      <x:c r="B29" s="29"/>
      <x:c r="C29" s="29"/>
      <x:c r="D29" s="29"/>
      <x:c r="E29" s="29"/>
      <x:c r="F29" s="79"/>
      <x:c r="G29" s="79"/>
      <x:c r="H29" s="79"/>
      <x:c r="I29" s="99" t="str">
        <x:f>IF(A29="","",F29-H29)</x:f>
      </x:c>
      <x:c r="J29" s="82"/>
      <x:c r="K29" s="82"/>
      <x:c r="L29" s="102" t="str">
        <x:f>IF(A29="","",J29-K29)</x:f>
      </x:c>
      <x:c r="M29" s="65" t="str">
        <x:f>IF(A29="","",IF(F29=0,"ناقص",IF(H29&gt;F29,"منحرف",IF(H29/F29&gt;='الإعداد'!$D$16,"معرض للخطر","منتظم"))))</x:f>
      </x:c>
      <x:c r="N29" s="65" t="str">
        <x:f>IF(A29="","",IF(J29=0,"ناقص",IF(K29&gt;J29,"منحرف",IF(K29/J29&gt;='الإعداد'!$D$17,"معرض للخطر","منتظم"))))</x:f>
      </x:c>
      <x:c r="O29" s="65" t="str">
        <x:f>IF(A29="","",IF(OR(COUNTIF($A$11:$A$120,A29)&gt;1,B29="",C29="",COUNTIF('الأهداف'!$A$11:$A$100,C29)=0,D29="",COUNTIF('المبادرات'!$A$11:$A$120,D29)=0,E29="",F29&lt;0,G29&lt;0,H29&lt;0,J29&lt;0,K29&lt;0),"خطأ","سليم"))</x:f>
      </x:c>
      <x:c r="P29" s="4"/>
      <x:c r="Q29" s="4"/>
      <x:c r="R29" s="4"/>
      <x:c r="S29" s="4"/>
      <x:c r="T29" s="4"/>
      <x:c r="U29" s="4"/>
      <x:c r="V29" s="4"/>
    </x:row>
    <x:row r="30">
      <x:c r="A30" s="29"/>
      <x:c r="B30" s="29"/>
      <x:c r="C30" s="29"/>
      <x:c r="D30" s="29"/>
      <x:c r="E30" s="29"/>
      <x:c r="F30" s="79"/>
      <x:c r="G30" s="79"/>
      <x:c r="H30" s="79"/>
      <x:c r="I30" s="99" t="str">
        <x:f>IF(A30="","",F30-H30)</x:f>
      </x:c>
      <x:c r="J30" s="82"/>
      <x:c r="K30" s="82"/>
      <x:c r="L30" s="102" t="str">
        <x:f>IF(A30="","",J30-K30)</x:f>
      </x:c>
      <x:c r="M30" s="65" t="str">
        <x:f>IF(A30="","",IF(F30=0,"ناقص",IF(H30&gt;F30,"منحرف",IF(H30/F30&gt;='الإعداد'!$D$16,"معرض للخطر","منتظم"))))</x:f>
      </x:c>
      <x:c r="N30" s="65" t="str">
        <x:f>IF(A30="","",IF(J30=0,"ناقص",IF(K30&gt;J30,"منحرف",IF(K30/J30&gt;='الإعداد'!$D$17,"معرض للخطر","منتظم"))))</x:f>
      </x:c>
      <x:c r="O30" s="65" t="str">
        <x:f>IF(A30="","",IF(OR(COUNTIF($A$11:$A$120,A30)&gt;1,B30="",C30="",COUNTIF('الأهداف'!$A$11:$A$100,C30)=0,D30="",COUNTIF('المبادرات'!$A$11:$A$120,D30)=0,E30="",F30&lt;0,G30&lt;0,H30&lt;0,J30&lt;0,K30&lt;0),"خطأ","سليم"))</x:f>
      </x:c>
      <x:c r="P30" s="4"/>
      <x:c r="Q30" s="4"/>
      <x:c r="R30" s="4"/>
      <x:c r="S30" s="4"/>
      <x:c r="T30" s="4"/>
      <x:c r="U30" s="4"/>
      <x:c r="V30" s="4"/>
    </x:row>
    <x:row r="31">
      <x:c r="A31" s="29"/>
      <x:c r="B31" s="29"/>
      <x:c r="C31" s="29"/>
      <x:c r="D31" s="29"/>
      <x:c r="E31" s="29"/>
      <x:c r="F31" s="79"/>
      <x:c r="G31" s="79"/>
      <x:c r="H31" s="79"/>
      <x:c r="I31" s="99" t="str">
        <x:f>IF(A31="","",F31-H31)</x:f>
      </x:c>
      <x:c r="J31" s="82"/>
      <x:c r="K31" s="82"/>
      <x:c r="L31" s="102" t="str">
        <x:f>IF(A31="","",J31-K31)</x:f>
      </x:c>
      <x:c r="M31" s="65" t="str">
        <x:f>IF(A31="","",IF(F31=0,"ناقص",IF(H31&gt;F31,"منحرف",IF(H31/F31&gt;='الإعداد'!$D$16,"معرض للخطر","منتظم"))))</x:f>
      </x:c>
      <x:c r="N31" s="65" t="str">
        <x:f>IF(A31="","",IF(J31=0,"ناقص",IF(K31&gt;J31,"منحرف",IF(K31/J31&gt;='الإعداد'!$D$17,"معرض للخطر","منتظم"))))</x:f>
      </x:c>
      <x:c r="O31" s="65" t="str">
        <x:f>IF(A31="","",IF(OR(COUNTIF($A$11:$A$120,A31)&gt;1,B31="",C31="",COUNTIF('الأهداف'!$A$11:$A$100,C31)=0,D31="",COUNTIF('المبادرات'!$A$11:$A$120,D31)=0,E31="",F31&lt;0,G31&lt;0,H31&lt;0,J31&lt;0,K31&lt;0),"خطأ","سليم"))</x:f>
      </x:c>
      <x:c r="P31" s="4"/>
      <x:c r="Q31" s="4"/>
      <x:c r="R31" s="4"/>
      <x:c r="S31" s="4"/>
      <x:c r="T31" s="4"/>
      <x:c r="U31" s="4"/>
      <x:c r="V31" s="4"/>
    </x:row>
    <x:row r="32">
      <x:c r="A32" s="29"/>
      <x:c r="B32" s="29"/>
      <x:c r="C32" s="29"/>
      <x:c r="D32" s="29"/>
      <x:c r="E32" s="29"/>
      <x:c r="F32" s="79"/>
      <x:c r="G32" s="79"/>
      <x:c r="H32" s="79"/>
      <x:c r="I32" s="99" t="str">
        <x:f>IF(A32="","",F32-H32)</x:f>
      </x:c>
      <x:c r="J32" s="82"/>
      <x:c r="K32" s="82"/>
      <x:c r="L32" s="102" t="str">
        <x:f>IF(A32="","",J32-K32)</x:f>
      </x:c>
      <x:c r="M32" s="65" t="str">
        <x:f>IF(A32="","",IF(F32=0,"ناقص",IF(H32&gt;F32,"منحرف",IF(H32/F32&gt;='الإعداد'!$D$16,"معرض للخطر","منتظم"))))</x:f>
      </x:c>
      <x:c r="N32" s="65" t="str">
        <x:f>IF(A32="","",IF(J32=0,"ناقص",IF(K32&gt;J32,"منحرف",IF(K32/J32&gt;='الإعداد'!$D$17,"معرض للخطر","منتظم"))))</x:f>
      </x:c>
      <x:c r="O32" s="65" t="str">
        <x:f>IF(A32="","",IF(OR(COUNTIF($A$11:$A$120,A32)&gt;1,B32="",C32="",COUNTIF('الأهداف'!$A$11:$A$100,C32)=0,D32="",COUNTIF('المبادرات'!$A$11:$A$120,D32)=0,E32="",F32&lt;0,G32&lt;0,H32&lt;0,J32&lt;0,K32&lt;0),"خطأ","سليم"))</x:f>
      </x:c>
      <x:c r="P32" s="4"/>
      <x:c r="Q32" s="4"/>
      <x:c r="R32" s="4"/>
      <x:c r="S32" s="4"/>
      <x:c r="T32" s="4"/>
      <x:c r="U32" s="4"/>
      <x:c r="V32" s="4"/>
    </x:row>
    <x:row r="33">
      <x:c r="A33" s="29"/>
      <x:c r="B33" s="29"/>
      <x:c r="C33" s="29"/>
      <x:c r="D33" s="29"/>
      <x:c r="E33" s="29"/>
      <x:c r="F33" s="79"/>
      <x:c r="G33" s="79"/>
      <x:c r="H33" s="79"/>
      <x:c r="I33" s="99" t="str">
        <x:f>IF(A33="","",F33-H33)</x:f>
      </x:c>
      <x:c r="J33" s="82"/>
      <x:c r="K33" s="82"/>
      <x:c r="L33" s="102" t="str">
        <x:f>IF(A33="","",J33-K33)</x:f>
      </x:c>
      <x:c r="M33" s="65" t="str">
        <x:f>IF(A33="","",IF(F33=0,"ناقص",IF(H33&gt;F33,"منحرف",IF(H33/F33&gt;='الإعداد'!$D$16,"معرض للخطر","منتظم"))))</x:f>
      </x:c>
      <x:c r="N33" s="65" t="str">
        <x:f>IF(A33="","",IF(J33=0,"ناقص",IF(K33&gt;J33,"منحرف",IF(K33/J33&gt;='الإعداد'!$D$17,"معرض للخطر","منتظم"))))</x:f>
      </x:c>
      <x:c r="O33" s="65" t="str">
        <x:f>IF(A33="","",IF(OR(COUNTIF($A$11:$A$120,A33)&gt;1,B33="",C33="",COUNTIF('الأهداف'!$A$11:$A$100,C33)=0,D33="",COUNTIF('المبادرات'!$A$11:$A$120,D33)=0,E33="",F33&lt;0,G33&lt;0,H33&lt;0,J33&lt;0,K33&lt;0),"خطأ","سليم"))</x:f>
      </x:c>
      <x:c r="P33" s="4"/>
      <x:c r="Q33" s="4"/>
      <x:c r="R33" s="4"/>
      <x:c r="S33" s="4"/>
      <x:c r="T33" s="4"/>
      <x:c r="U33" s="4"/>
      <x:c r="V33" s="4"/>
    </x:row>
    <x:row r="34">
      <x:c r="A34" s="29"/>
      <x:c r="B34" s="29"/>
      <x:c r="C34" s="29"/>
      <x:c r="D34" s="29"/>
      <x:c r="E34" s="29"/>
      <x:c r="F34" s="79"/>
      <x:c r="G34" s="79"/>
      <x:c r="H34" s="79"/>
      <x:c r="I34" s="99" t="str">
        <x:f>IF(A34="","",F34-H34)</x:f>
      </x:c>
      <x:c r="J34" s="82"/>
      <x:c r="K34" s="82"/>
      <x:c r="L34" s="102" t="str">
        <x:f>IF(A34="","",J34-K34)</x:f>
      </x:c>
      <x:c r="M34" s="65" t="str">
        <x:f>IF(A34="","",IF(F34=0,"ناقص",IF(H34&gt;F34,"منحرف",IF(H34/F34&gt;='الإعداد'!$D$16,"معرض للخطر","منتظم"))))</x:f>
      </x:c>
      <x:c r="N34" s="65" t="str">
        <x:f>IF(A34="","",IF(J34=0,"ناقص",IF(K34&gt;J34,"منحرف",IF(K34/J34&gt;='الإعداد'!$D$17,"معرض للخطر","منتظم"))))</x:f>
      </x:c>
      <x:c r="O34" s="65" t="str">
        <x:f>IF(A34="","",IF(OR(COUNTIF($A$11:$A$120,A34)&gt;1,B34="",C34="",COUNTIF('الأهداف'!$A$11:$A$100,C34)=0,D34="",COUNTIF('المبادرات'!$A$11:$A$120,D34)=0,E34="",F34&lt;0,G34&lt;0,H34&lt;0,J34&lt;0,K34&lt;0),"خطأ","سليم"))</x:f>
      </x:c>
      <x:c r="P34" s="4"/>
      <x:c r="Q34" s="4"/>
      <x:c r="R34" s="4"/>
      <x:c r="S34" s="4"/>
      <x:c r="T34" s="4"/>
      <x:c r="U34" s="4"/>
      <x:c r="V34" s="4"/>
    </x:row>
    <x:row r="35">
      <x:c r="A35" s="29"/>
      <x:c r="B35" s="29"/>
      <x:c r="C35" s="29"/>
      <x:c r="D35" s="29"/>
      <x:c r="E35" s="29"/>
      <x:c r="F35" s="79"/>
      <x:c r="G35" s="79"/>
      <x:c r="H35" s="79"/>
      <x:c r="I35" s="99" t="str">
        <x:f>IF(A35="","",F35-H35)</x:f>
      </x:c>
      <x:c r="J35" s="82"/>
      <x:c r="K35" s="82"/>
      <x:c r="L35" s="102" t="str">
        <x:f>IF(A35="","",J35-K35)</x:f>
      </x:c>
      <x:c r="M35" s="65" t="str">
        <x:f>IF(A35="","",IF(F35=0,"ناقص",IF(H35&gt;F35,"منحرف",IF(H35/F35&gt;='الإعداد'!$D$16,"معرض للخطر","منتظم"))))</x:f>
      </x:c>
      <x:c r="N35" s="65" t="str">
        <x:f>IF(A35="","",IF(J35=0,"ناقص",IF(K35&gt;J35,"منحرف",IF(K35/J35&gt;='الإعداد'!$D$17,"معرض للخطر","منتظم"))))</x:f>
      </x:c>
      <x:c r="O35" s="65" t="str">
        <x:f>IF(A35="","",IF(OR(COUNTIF($A$11:$A$120,A35)&gt;1,B35="",C35="",COUNTIF('الأهداف'!$A$11:$A$100,C35)=0,D35="",COUNTIF('المبادرات'!$A$11:$A$120,D35)=0,E35="",F35&lt;0,G35&lt;0,H35&lt;0,J35&lt;0,K35&lt;0),"خطأ","سليم"))</x:f>
      </x:c>
      <x:c r="P35" s="4"/>
      <x:c r="Q35" s="4"/>
      <x:c r="R35" s="4"/>
      <x:c r="S35" s="4"/>
      <x:c r="T35" s="4"/>
      <x:c r="U35" s="4"/>
      <x:c r="V35" s="4"/>
    </x:row>
    <x:row r="36">
      <x:c r="A36" s="29"/>
      <x:c r="B36" s="29"/>
      <x:c r="C36" s="29"/>
      <x:c r="D36" s="29"/>
      <x:c r="E36" s="29"/>
      <x:c r="F36" s="79"/>
      <x:c r="G36" s="79"/>
      <x:c r="H36" s="79"/>
      <x:c r="I36" s="99" t="str">
        <x:f>IF(A36="","",F36-H36)</x:f>
      </x:c>
      <x:c r="J36" s="82"/>
      <x:c r="K36" s="82"/>
      <x:c r="L36" s="102" t="str">
        <x:f>IF(A36="","",J36-K36)</x:f>
      </x:c>
      <x:c r="M36" s="65" t="str">
        <x:f>IF(A36="","",IF(F36=0,"ناقص",IF(H36&gt;F36,"منحرف",IF(H36/F36&gt;='الإعداد'!$D$16,"معرض للخطر","منتظم"))))</x:f>
      </x:c>
      <x:c r="N36" s="65" t="str">
        <x:f>IF(A36="","",IF(J36=0,"ناقص",IF(K36&gt;J36,"منحرف",IF(K36/J36&gt;='الإعداد'!$D$17,"معرض للخطر","منتظم"))))</x:f>
      </x:c>
      <x:c r="O36" s="65" t="str">
        <x:f>IF(A36="","",IF(OR(COUNTIF($A$11:$A$120,A36)&gt;1,B36="",C36="",COUNTIF('الأهداف'!$A$11:$A$100,C36)=0,D36="",COUNTIF('المبادرات'!$A$11:$A$120,D36)=0,E36="",F36&lt;0,G36&lt;0,H36&lt;0,J36&lt;0,K36&lt;0),"خطأ","سليم"))</x:f>
      </x:c>
      <x:c r="P36" s="4"/>
      <x:c r="Q36" s="4"/>
      <x:c r="R36" s="4"/>
      <x:c r="S36" s="4"/>
      <x:c r="T36" s="4"/>
      <x:c r="U36" s="4"/>
      <x:c r="V36" s="4"/>
    </x:row>
    <x:row r="37">
      <x:c r="A37" s="29"/>
      <x:c r="B37" s="29"/>
      <x:c r="C37" s="29"/>
      <x:c r="D37" s="29"/>
      <x:c r="E37" s="29"/>
      <x:c r="F37" s="79"/>
      <x:c r="G37" s="79"/>
      <x:c r="H37" s="79"/>
      <x:c r="I37" s="99" t="str">
        <x:f>IF(A37="","",F37-H37)</x:f>
      </x:c>
      <x:c r="J37" s="82"/>
      <x:c r="K37" s="82"/>
      <x:c r="L37" s="102" t="str">
        <x:f>IF(A37="","",J37-K37)</x:f>
      </x:c>
      <x:c r="M37" s="65" t="str">
        <x:f>IF(A37="","",IF(F37=0,"ناقص",IF(H37&gt;F37,"منحرف",IF(H37/F37&gt;='الإعداد'!$D$16,"معرض للخطر","منتظم"))))</x:f>
      </x:c>
      <x:c r="N37" s="65" t="str">
        <x:f>IF(A37="","",IF(J37=0,"ناقص",IF(K37&gt;J37,"منحرف",IF(K37/J37&gt;='الإعداد'!$D$17,"معرض للخطر","منتظم"))))</x:f>
      </x:c>
      <x:c r="O37" s="65" t="str">
        <x:f>IF(A37="","",IF(OR(COUNTIF($A$11:$A$120,A37)&gt;1,B37="",C37="",COUNTIF('الأهداف'!$A$11:$A$100,C37)=0,D37="",COUNTIF('المبادرات'!$A$11:$A$120,D37)=0,E37="",F37&lt;0,G37&lt;0,H37&lt;0,J37&lt;0,K37&lt;0),"خطأ","سليم"))</x:f>
      </x:c>
      <x:c r="P37" s="4"/>
      <x:c r="Q37" s="4"/>
      <x:c r="R37" s="4"/>
      <x:c r="S37" s="4"/>
      <x:c r="T37" s="4"/>
      <x:c r="U37" s="4"/>
      <x:c r="V37" s="4"/>
    </x:row>
    <x:row r="38">
      <x:c r="A38" s="29"/>
      <x:c r="B38" s="29"/>
      <x:c r="C38" s="29"/>
      <x:c r="D38" s="29"/>
      <x:c r="E38" s="29"/>
      <x:c r="F38" s="79"/>
      <x:c r="G38" s="79"/>
      <x:c r="H38" s="79"/>
      <x:c r="I38" s="99" t="str">
        <x:f>IF(A38="","",F38-H38)</x:f>
      </x:c>
      <x:c r="J38" s="82"/>
      <x:c r="K38" s="82"/>
      <x:c r="L38" s="102" t="str">
        <x:f>IF(A38="","",J38-K38)</x:f>
      </x:c>
      <x:c r="M38" s="65" t="str">
        <x:f>IF(A38="","",IF(F38=0,"ناقص",IF(H38&gt;F38,"منحرف",IF(H38/F38&gt;='الإعداد'!$D$16,"معرض للخطر","منتظم"))))</x:f>
      </x:c>
      <x:c r="N38" s="65" t="str">
        <x:f>IF(A38="","",IF(J38=0,"ناقص",IF(K38&gt;J38,"منحرف",IF(K38/J38&gt;='الإعداد'!$D$17,"معرض للخطر","منتظم"))))</x:f>
      </x:c>
      <x:c r="O38" s="65" t="str">
        <x:f>IF(A38="","",IF(OR(COUNTIF($A$11:$A$120,A38)&gt;1,B38="",C38="",COUNTIF('الأهداف'!$A$11:$A$100,C38)=0,D38="",COUNTIF('المبادرات'!$A$11:$A$120,D38)=0,E38="",F38&lt;0,G38&lt;0,H38&lt;0,J38&lt;0,K38&lt;0),"خطأ","سليم"))</x:f>
      </x:c>
      <x:c r="P38" s="4"/>
      <x:c r="Q38" s="4"/>
      <x:c r="R38" s="4"/>
      <x:c r="S38" s="4"/>
      <x:c r="T38" s="4"/>
      <x:c r="U38" s="4"/>
      <x:c r="V38" s="4"/>
    </x:row>
    <x:row r="39">
      <x:c r="A39" s="29"/>
      <x:c r="B39" s="29"/>
      <x:c r="C39" s="29"/>
      <x:c r="D39" s="29"/>
      <x:c r="E39" s="29"/>
      <x:c r="F39" s="79"/>
      <x:c r="G39" s="79"/>
      <x:c r="H39" s="79"/>
      <x:c r="I39" s="99" t="str">
        <x:f>IF(A39="","",F39-H39)</x:f>
      </x:c>
      <x:c r="J39" s="82"/>
      <x:c r="K39" s="82"/>
      <x:c r="L39" s="102" t="str">
        <x:f>IF(A39="","",J39-K39)</x:f>
      </x:c>
      <x:c r="M39" s="65" t="str">
        <x:f>IF(A39="","",IF(F39=0,"ناقص",IF(H39&gt;F39,"منحرف",IF(H39/F39&gt;='الإعداد'!$D$16,"معرض للخطر","منتظم"))))</x:f>
      </x:c>
      <x:c r="N39" s="65" t="str">
        <x:f>IF(A39="","",IF(J39=0,"ناقص",IF(K39&gt;J39,"منحرف",IF(K39/J39&gt;='الإعداد'!$D$17,"معرض للخطر","منتظم"))))</x:f>
      </x:c>
      <x:c r="O39" s="65" t="str">
        <x:f>IF(A39="","",IF(OR(COUNTIF($A$11:$A$120,A39)&gt;1,B39="",C39="",COUNTIF('الأهداف'!$A$11:$A$100,C39)=0,D39="",COUNTIF('المبادرات'!$A$11:$A$120,D39)=0,E39="",F39&lt;0,G39&lt;0,H39&lt;0,J39&lt;0,K39&lt;0),"خطأ","سليم"))</x:f>
      </x:c>
      <x:c r="P39" s="4"/>
      <x:c r="Q39" s="4"/>
      <x:c r="R39" s="4"/>
      <x:c r="S39" s="4"/>
      <x:c r="T39" s="4"/>
      <x:c r="U39" s="4"/>
      <x:c r="V39" s="4"/>
    </x:row>
    <x:row r="40">
      <x:c r="A40" s="29"/>
      <x:c r="B40" s="29"/>
      <x:c r="C40" s="29"/>
      <x:c r="D40" s="29"/>
      <x:c r="E40" s="29"/>
      <x:c r="F40" s="79"/>
      <x:c r="G40" s="79"/>
      <x:c r="H40" s="79"/>
      <x:c r="I40" s="99" t="str">
        <x:f>IF(A40="","",F40-H40)</x:f>
      </x:c>
      <x:c r="J40" s="82"/>
      <x:c r="K40" s="82"/>
      <x:c r="L40" s="102" t="str">
        <x:f>IF(A40="","",J40-K40)</x:f>
      </x:c>
      <x:c r="M40" s="65" t="str">
        <x:f>IF(A40="","",IF(F40=0,"ناقص",IF(H40&gt;F40,"منحرف",IF(H40/F40&gt;='الإعداد'!$D$16,"معرض للخطر","منتظم"))))</x:f>
      </x:c>
      <x:c r="N40" s="65" t="str">
        <x:f>IF(A40="","",IF(J40=0,"ناقص",IF(K40&gt;J40,"منحرف",IF(K40/J40&gt;='الإعداد'!$D$17,"معرض للخطر","منتظم"))))</x:f>
      </x:c>
      <x:c r="O40" s="65" t="str">
        <x:f>IF(A40="","",IF(OR(COUNTIF($A$11:$A$120,A40)&gt;1,B40="",C40="",COUNTIF('الأهداف'!$A$11:$A$100,C40)=0,D40="",COUNTIF('المبادرات'!$A$11:$A$120,D40)=0,E40="",F40&lt;0,G40&lt;0,H40&lt;0,J40&lt;0,K40&lt;0),"خطأ","سليم"))</x:f>
      </x:c>
      <x:c r="P40" s="4"/>
      <x:c r="Q40" s="4"/>
      <x:c r="R40" s="4"/>
      <x:c r="S40" s="4"/>
      <x:c r="T40" s="4"/>
      <x:c r="U40" s="4"/>
      <x:c r="V40" s="4"/>
    </x:row>
    <x:row r="41">
      <x:c r="A41" s="29"/>
      <x:c r="B41" s="29"/>
      <x:c r="C41" s="29"/>
      <x:c r="D41" s="29"/>
      <x:c r="E41" s="29"/>
      <x:c r="F41" s="79"/>
      <x:c r="G41" s="79"/>
      <x:c r="H41" s="79"/>
      <x:c r="I41" s="99" t="str">
        <x:f>IF(A41="","",F41-H41)</x:f>
      </x:c>
      <x:c r="J41" s="82"/>
      <x:c r="K41" s="82"/>
      <x:c r="L41" s="102" t="str">
        <x:f>IF(A41="","",J41-K41)</x:f>
      </x:c>
      <x:c r="M41" s="65" t="str">
        <x:f>IF(A41="","",IF(F41=0,"ناقص",IF(H41&gt;F41,"منحرف",IF(H41/F41&gt;='الإعداد'!$D$16,"معرض للخطر","منتظم"))))</x:f>
      </x:c>
      <x:c r="N41" s="65" t="str">
        <x:f>IF(A41="","",IF(J41=0,"ناقص",IF(K41&gt;J41,"منحرف",IF(K41/J41&gt;='الإعداد'!$D$17,"معرض للخطر","منتظم"))))</x:f>
      </x:c>
      <x:c r="O41" s="65" t="str">
        <x:f>IF(A41="","",IF(OR(COUNTIF($A$11:$A$120,A41)&gt;1,B41="",C41="",COUNTIF('الأهداف'!$A$11:$A$100,C41)=0,D41="",COUNTIF('المبادرات'!$A$11:$A$120,D41)=0,E41="",F41&lt;0,G41&lt;0,H41&lt;0,J41&lt;0,K41&lt;0),"خطأ","سليم"))</x:f>
      </x:c>
      <x:c r="P41" s="4"/>
      <x:c r="Q41" s="4"/>
      <x:c r="R41" s="4"/>
      <x:c r="S41" s="4"/>
      <x:c r="T41" s="4"/>
      <x:c r="U41" s="4"/>
      <x:c r="V41" s="4"/>
    </x:row>
    <x:row r="42">
      <x:c r="A42" s="29"/>
      <x:c r="B42" s="29"/>
      <x:c r="C42" s="29"/>
      <x:c r="D42" s="29"/>
      <x:c r="E42" s="29"/>
      <x:c r="F42" s="79"/>
      <x:c r="G42" s="79"/>
      <x:c r="H42" s="79"/>
      <x:c r="I42" s="99" t="str">
        <x:f>IF(A42="","",F42-H42)</x:f>
      </x:c>
      <x:c r="J42" s="82"/>
      <x:c r="K42" s="82"/>
      <x:c r="L42" s="102" t="str">
        <x:f>IF(A42="","",J42-K42)</x:f>
      </x:c>
      <x:c r="M42" s="65" t="str">
        <x:f>IF(A42="","",IF(F42=0,"ناقص",IF(H42&gt;F42,"منحرف",IF(H42/F42&gt;='الإعداد'!$D$16,"معرض للخطر","منتظم"))))</x:f>
      </x:c>
      <x:c r="N42" s="65" t="str">
        <x:f>IF(A42="","",IF(J42=0,"ناقص",IF(K42&gt;J42,"منحرف",IF(K42/J42&gt;='الإعداد'!$D$17,"معرض للخطر","منتظم"))))</x:f>
      </x:c>
      <x:c r="O42" s="65" t="str">
        <x:f>IF(A42="","",IF(OR(COUNTIF($A$11:$A$120,A42)&gt;1,B42="",C42="",COUNTIF('الأهداف'!$A$11:$A$100,C42)=0,D42="",COUNTIF('المبادرات'!$A$11:$A$120,D42)=0,E42="",F42&lt;0,G42&lt;0,H42&lt;0,J42&lt;0,K42&lt;0),"خطأ","سليم"))</x:f>
      </x:c>
      <x:c r="P42" s="4"/>
      <x:c r="Q42" s="4"/>
      <x:c r="R42" s="4"/>
      <x:c r="S42" s="4"/>
      <x:c r="T42" s="4"/>
      <x:c r="U42" s="4"/>
      <x:c r="V42" s="4"/>
    </x:row>
    <x:row r="43">
      <x:c r="A43" s="29"/>
      <x:c r="B43" s="29"/>
      <x:c r="C43" s="29"/>
      <x:c r="D43" s="29"/>
      <x:c r="E43" s="29"/>
      <x:c r="F43" s="79"/>
      <x:c r="G43" s="79"/>
      <x:c r="H43" s="79"/>
      <x:c r="I43" s="99" t="str">
        <x:f>IF(A43="","",F43-H43)</x:f>
      </x:c>
      <x:c r="J43" s="82"/>
      <x:c r="K43" s="82"/>
      <x:c r="L43" s="102" t="str">
        <x:f>IF(A43="","",J43-K43)</x:f>
      </x:c>
      <x:c r="M43" s="65" t="str">
        <x:f>IF(A43="","",IF(F43=0,"ناقص",IF(H43&gt;F43,"منحرف",IF(H43/F43&gt;='الإعداد'!$D$16,"معرض للخطر","منتظم"))))</x:f>
      </x:c>
      <x:c r="N43" s="65" t="str">
        <x:f>IF(A43="","",IF(J43=0,"ناقص",IF(K43&gt;J43,"منحرف",IF(K43/J43&gt;='الإعداد'!$D$17,"معرض للخطر","منتظم"))))</x:f>
      </x:c>
      <x:c r="O43" s="65" t="str">
        <x:f>IF(A43="","",IF(OR(COUNTIF($A$11:$A$120,A43)&gt;1,B43="",C43="",COUNTIF('الأهداف'!$A$11:$A$100,C43)=0,D43="",COUNTIF('المبادرات'!$A$11:$A$120,D43)=0,E43="",F43&lt;0,G43&lt;0,H43&lt;0,J43&lt;0,K43&lt;0),"خطأ","سليم"))</x:f>
      </x:c>
      <x:c r="P43" s="4"/>
      <x:c r="Q43" s="4"/>
      <x:c r="R43" s="4"/>
      <x:c r="S43" s="4"/>
      <x:c r="T43" s="4"/>
      <x:c r="U43" s="4"/>
      <x:c r="V43" s="4"/>
    </x:row>
    <x:row r="44">
      <x:c r="A44" s="29"/>
      <x:c r="B44" s="29"/>
      <x:c r="C44" s="29"/>
      <x:c r="D44" s="29"/>
      <x:c r="E44" s="29"/>
      <x:c r="F44" s="79"/>
      <x:c r="G44" s="79"/>
      <x:c r="H44" s="79"/>
      <x:c r="I44" s="99" t="str">
        <x:f>IF(A44="","",F44-H44)</x:f>
      </x:c>
      <x:c r="J44" s="82"/>
      <x:c r="K44" s="82"/>
      <x:c r="L44" s="102" t="str">
        <x:f>IF(A44="","",J44-K44)</x:f>
      </x:c>
      <x:c r="M44" s="65" t="str">
        <x:f>IF(A44="","",IF(F44=0,"ناقص",IF(H44&gt;F44,"منحرف",IF(H44/F44&gt;='الإعداد'!$D$16,"معرض للخطر","منتظم"))))</x:f>
      </x:c>
      <x:c r="N44" s="65" t="str">
        <x:f>IF(A44="","",IF(J44=0,"ناقص",IF(K44&gt;J44,"منحرف",IF(K44/J44&gt;='الإعداد'!$D$17,"معرض للخطر","منتظم"))))</x:f>
      </x:c>
      <x:c r="O44" s="65" t="str">
        <x:f>IF(A44="","",IF(OR(COUNTIF($A$11:$A$120,A44)&gt;1,B44="",C44="",COUNTIF('الأهداف'!$A$11:$A$100,C44)=0,D44="",COUNTIF('المبادرات'!$A$11:$A$120,D44)=0,E44="",F44&lt;0,G44&lt;0,H44&lt;0,J44&lt;0,K44&lt;0),"خطأ","سليم"))</x:f>
      </x:c>
      <x:c r="P44" s="4"/>
      <x:c r="Q44" s="4"/>
      <x:c r="R44" s="4"/>
      <x:c r="S44" s="4"/>
      <x:c r="T44" s="4"/>
      <x:c r="U44" s="4"/>
      <x:c r="V44" s="4"/>
    </x:row>
    <x:row r="45">
      <x:c r="A45" s="29"/>
      <x:c r="B45" s="29"/>
      <x:c r="C45" s="29"/>
      <x:c r="D45" s="29"/>
      <x:c r="E45" s="29"/>
      <x:c r="F45" s="79"/>
      <x:c r="G45" s="79"/>
      <x:c r="H45" s="79"/>
      <x:c r="I45" s="99" t="str">
        <x:f>IF(A45="","",F45-H45)</x:f>
      </x:c>
      <x:c r="J45" s="82"/>
      <x:c r="K45" s="82"/>
      <x:c r="L45" s="102" t="str">
        <x:f>IF(A45="","",J45-K45)</x:f>
      </x:c>
      <x:c r="M45" s="65" t="str">
        <x:f>IF(A45="","",IF(F45=0,"ناقص",IF(H45&gt;F45,"منحرف",IF(H45/F45&gt;='الإعداد'!$D$16,"معرض للخطر","منتظم"))))</x:f>
      </x:c>
      <x:c r="N45" s="65" t="str">
        <x:f>IF(A45="","",IF(J45=0,"ناقص",IF(K45&gt;J45,"منحرف",IF(K45/J45&gt;='الإعداد'!$D$17,"معرض للخطر","منتظم"))))</x:f>
      </x:c>
      <x:c r="O45" s="65" t="str">
        <x:f>IF(A45="","",IF(OR(COUNTIF($A$11:$A$120,A45)&gt;1,B45="",C45="",COUNTIF('الأهداف'!$A$11:$A$100,C45)=0,D45="",COUNTIF('المبادرات'!$A$11:$A$120,D45)=0,E45="",F45&lt;0,G45&lt;0,H45&lt;0,J45&lt;0,K45&lt;0),"خطأ","سليم"))</x:f>
      </x:c>
      <x:c r="P45" s="4"/>
      <x:c r="Q45" s="4"/>
      <x:c r="R45" s="4"/>
      <x:c r="S45" s="4"/>
      <x:c r="T45" s="4"/>
      <x:c r="U45" s="4"/>
      <x:c r="V45" s="4"/>
    </x:row>
    <x:row r="46">
      <x:c r="A46" s="29"/>
      <x:c r="B46" s="29"/>
      <x:c r="C46" s="29"/>
      <x:c r="D46" s="29"/>
      <x:c r="E46" s="29"/>
      <x:c r="F46" s="79"/>
      <x:c r="G46" s="79"/>
      <x:c r="H46" s="79"/>
      <x:c r="I46" s="99" t="str">
        <x:f>IF(A46="","",F46-H46)</x:f>
      </x:c>
      <x:c r="J46" s="82"/>
      <x:c r="K46" s="82"/>
      <x:c r="L46" s="102" t="str">
        <x:f>IF(A46="","",J46-K46)</x:f>
      </x:c>
      <x:c r="M46" s="65" t="str">
        <x:f>IF(A46="","",IF(F46=0,"ناقص",IF(H46&gt;F46,"منحرف",IF(H46/F46&gt;='الإعداد'!$D$16,"معرض للخطر","منتظم"))))</x:f>
      </x:c>
      <x:c r="N46" s="65" t="str">
        <x:f>IF(A46="","",IF(J46=0,"ناقص",IF(K46&gt;J46,"منحرف",IF(K46/J46&gt;='الإعداد'!$D$17,"معرض للخطر","منتظم"))))</x:f>
      </x:c>
      <x:c r="O46" s="65" t="str">
        <x:f>IF(A46="","",IF(OR(COUNTIF($A$11:$A$120,A46)&gt;1,B46="",C46="",COUNTIF('الأهداف'!$A$11:$A$100,C46)=0,D46="",COUNTIF('المبادرات'!$A$11:$A$120,D46)=0,E46="",F46&lt;0,G46&lt;0,H46&lt;0,J46&lt;0,K46&lt;0),"خطأ","سليم"))</x:f>
      </x:c>
      <x:c r="P46" s="4"/>
      <x:c r="Q46" s="4"/>
      <x:c r="R46" s="4"/>
      <x:c r="S46" s="4"/>
      <x:c r="T46" s="4"/>
      <x:c r="U46" s="4"/>
      <x:c r="V46" s="4"/>
    </x:row>
    <x:row r="47">
      <x:c r="A47" s="29"/>
      <x:c r="B47" s="29"/>
      <x:c r="C47" s="29"/>
      <x:c r="D47" s="29"/>
      <x:c r="E47" s="29"/>
      <x:c r="F47" s="79"/>
      <x:c r="G47" s="79"/>
      <x:c r="H47" s="79"/>
      <x:c r="I47" s="99" t="str">
        <x:f>IF(A47="","",F47-H47)</x:f>
      </x:c>
      <x:c r="J47" s="82"/>
      <x:c r="K47" s="82"/>
      <x:c r="L47" s="102" t="str">
        <x:f>IF(A47="","",J47-K47)</x:f>
      </x:c>
      <x:c r="M47" s="65" t="str">
        <x:f>IF(A47="","",IF(F47=0,"ناقص",IF(H47&gt;F47,"منحرف",IF(H47/F47&gt;='الإعداد'!$D$16,"معرض للخطر","منتظم"))))</x:f>
      </x:c>
      <x:c r="N47" s="65" t="str">
        <x:f>IF(A47="","",IF(J47=0,"ناقص",IF(K47&gt;J47,"منحرف",IF(K47/J47&gt;='الإعداد'!$D$17,"معرض للخطر","منتظم"))))</x:f>
      </x:c>
      <x:c r="O47" s="65" t="str">
        <x:f>IF(A47="","",IF(OR(COUNTIF($A$11:$A$120,A47)&gt;1,B47="",C47="",COUNTIF('الأهداف'!$A$11:$A$100,C47)=0,D47="",COUNTIF('المبادرات'!$A$11:$A$120,D47)=0,E47="",F47&lt;0,G47&lt;0,H47&lt;0,J47&lt;0,K47&lt;0),"خطأ","سليم"))</x:f>
      </x:c>
      <x:c r="P47" s="4"/>
      <x:c r="Q47" s="4"/>
      <x:c r="R47" s="4"/>
      <x:c r="S47" s="4"/>
      <x:c r="T47" s="4"/>
      <x:c r="U47" s="4"/>
      <x:c r="V47" s="4"/>
    </x:row>
    <x:row r="48">
      <x:c r="A48" s="29"/>
      <x:c r="B48" s="29"/>
      <x:c r="C48" s="29"/>
      <x:c r="D48" s="29"/>
      <x:c r="E48" s="29"/>
      <x:c r="F48" s="79"/>
      <x:c r="G48" s="79"/>
      <x:c r="H48" s="79"/>
      <x:c r="I48" s="99" t="str">
        <x:f>IF(A48="","",F48-H48)</x:f>
      </x:c>
      <x:c r="J48" s="82"/>
      <x:c r="K48" s="82"/>
      <x:c r="L48" s="102" t="str">
        <x:f>IF(A48="","",J48-K48)</x:f>
      </x:c>
      <x:c r="M48" s="65" t="str">
        <x:f>IF(A48="","",IF(F48=0,"ناقص",IF(H48&gt;F48,"منحرف",IF(H48/F48&gt;='الإعداد'!$D$16,"معرض للخطر","منتظم"))))</x:f>
      </x:c>
      <x:c r="N48" s="65" t="str">
        <x:f>IF(A48="","",IF(J48=0,"ناقص",IF(K48&gt;J48,"منحرف",IF(K48/J48&gt;='الإعداد'!$D$17,"معرض للخطر","منتظم"))))</x:f>
      </x:c>
      <x:c r="O48" s="65" t="str">
        <x:f>IF(A48="","",IF(OR(COUNTIF($A$11:$A$120,A48)&gt;1,B48="",C48="",COUNTIF('الأهداف'!$A$11:$A$100,C48)=0,D48="",COUNTIF('المبادرات'!$A$11:$A$120,D48)=0,E48="",F48&lt;0,G48&lt;0,H48&lt;0,J48&lt;0,K48&lt;0),"خطأ","سليم"))</x:f>
      </x:c>
      <x:c r="P48" s="4"/>
      <x:c r="Q48" s="4"/>
      <x:c r="R48" s="4"/>
      <x:c r="S48" s="4"/>
      <x:c r="T48" s="4"/>
      <x:c r="U48" s="4"/>
      <x:c r="V48" s="4"/>
    </x:row>
    <x:row r="49">
      <x:c r="A49" s="29"/>
      <x:c r="B49" s="29"/>
      <x:c r="C49" s="29"/>
      <x:c r="D49" s="29"/>
      <x:c r="E49" s="29"/>
      <x:c r="F49" s="79"/>
      <x:c r="G49" s="79"/>
      <x:c r="H49" s="79"/>
      <x:c r="I49" s="99" t="str">
        <x:f>IF(A49="","",F49-H49)</x:f>
      </x:c>
      <x:c r="J49" s="82"/>
      <x:c r="K49" s="82"/>
      <x:c r="L49" s="102" t="str">
        <x:f>IF(A49="","",J49-K49)</x:f>
      </x:c>
      <x:c r="M49" s="65" t="str">
        <x:f>IF(A49="","",IF(F49=0,"ناقص",IF(H49&gt;F49,"منحرف",IF(H49/F49&gt;='الإعداد'!$D$16,"معرض للخطر","منتظم"))))</x:f>
      </x:c>
      <x:c r="N49" s="65" t="str">
        <x:f>IF(A49="","",IF(J49=0,"ناقص",IF(K49&gt;J49,"منحرف",IF(K49/J49&gt;='الإعداد'!$D$17,"معرض للخطر","منتظم"))))</x:f>
      </x:c>
      <x:c r="O49" s="65" t="str">
        <x:f>IF(A49="","",IF(OR(COUNTIF($A$11:$A$120,A49)&gt;1,B49="",C49="",COUNTIF('الأهداف'!$A$11:$A$100,C49)=0,D49="",COUNTIF('المبادرات'!$A$11:$A$120,D49)=0,E49="",F49&lt;0,G49&lt;0,H49&lt;0,J49&lt;0,K49&lt;0),"خطأ","سليم"))</x:f>
      </x:c>
      <x:c r="P49" s="4"/>
      <x:c r="Q49" s="4"/>
      <x:c r="R49" s="4"/>
      <x:c r="S49" s="4"/>
      <x:c r="T49" s="4"/>
      <x:c r="U49" s="4"/>
      <x:c r="V49" s="4"/>
    </x:row>
    <x:row r="50">
      <x:c r="A50" s="29"/>
      <x:c r="B50" s="29"/>
      <x:c r="C50" s="29"/>
      <x:c r="D50" s="29"/>
      <x:c r="E50" s="29"/>
      <x:c r="F50" s="79"/>
      <x:c r="G50" s="79"/>
      <x:c r="H50" s="79"/>
      <x:c r="I50" s="99" t="str">
        <x:f>IF(A50="","",F50-H50)</x:f>
      </x:c>
      <x:c r="J50" s="82"/>
      <x:c r="K50" s="82"/>
      <x:c r="L50" s="102" t="str">
        <x:f>IF(A50="","",J50-K50)</x:f>
      </x:c>
      <x:c r="M50" s="65" t="str">
        <x:f>IF(A50="","",IF(F50=0,"ناقص",IF(H50&gt;F50,"منحرف",IF(H50/F50&gt;='الإعداد'!$D$16,"معرض للخطر","منتظم"))))</x:f>
      </x:c>
      <x:c r="N50" s="65" t="str">
        <x:f>IF(A50="","",IF(J50=0,"ناقص",IF(K50&gt;J50,"منحرف",IF(K50/J50&gt;='الإعداد'!$D$17,"معرض للخطر","منتظم"))))</x:f>
      </x:c>
      <x:c r="O50" s="65" t="str">
        <x:f>IF(A50="","",IF(OR(COUNTIF($A$11:$A$120,A50)&gt;1,B50="",C50="",COUNTIF('الأهداف'!$A$11:$A$100,C50)=0,D50="",COUNTIF('المبادرات'!$A$11:$A$120,D50)=0,E50="",F50&lt;0,G50&lt;0,H50&lt;0,J50&lt;0,K50&lt;0),"خطأ","سليم"))</x:f>
      </x:c>
      <x:c r="P50" s="4"/>
      <x:c r="Q50" s="4"/>
      <x:c r="R50" s="4"/>
      <x:c r="S50" s="4"/>
      <x:c r="T50" s="4"/>
      <x:c r="U50" s="4"/>
      <x:c r="V50" s="4"/>
    </x:row>
    <x:row r="51">
      <x:c r="A51" s="29"/>
      <x:c r="B51" s="29"/>
      <x:c r="C51" s="29"/>
      <x:c r="D51" s="29"/>
      <x:c r="E51" s="29"/>
      <x:c r="F51" s="79"/>
      <x:c r="G51" s="79"/>
      <x:c r="H51" s="79"/>
      <x:c r="I51" s="99" t="str">
        <x:f>IF(A51="","",F51-H51)</x:f>
      </x:c>
      <x:c r="J51" s="82"/>
      <x:c r="K51" s="82"/>
      <x:c r="L51" s="102" t="str">
        <x:f>IF(A51="","",J51-K51)</x:f>
      </x:c>
      <x:c r="M51" s="65" t="str">
        <x:f>IF(A51="","",IF(F51=0,"ناقص",IF(H51&gt;F51,"منحرف",IF(H51/F51&gt;='الإعداد'!$D$16,"معرض للخطر","منتظم"))))</x:f>
      </x:c>
      <x:c r="N51" s="65" t="str">
        <x:f>IF(A51="","",IF(J51=0,"ناقص",IF(K51&gt;J51,"منحرف",IF(K51/J51&gt;='الإعداد'!$D$17,"معرض للخطر","منتظم"))))</x:f>
      </x:c>
      <x:c r="O51" s="65" t="str">
        <x:f>IF(A51="","",IF(OR(COUNTIF($A$11:$A$120,A51)&gt;1,B51="",C51="",COUNTIF('الأهداف'!$A$11:$A$100,C51)=0,D51="",COUNTIF('المبادرات'!$A$11:$A$120,D51)=0,E51="",F51&lt;0,G51&lt;0,H51&lt;0,J51&lt;0,K51&lt;0),"خطأ","سليم"))</x:f>
      </x:c>
      <x:c r="P51" s="4"/>
      <x:c r="Q51" s="4"/>
      <x:c r="R51" s="4"/>
      <x:c r="S51" s="4"/>
      <x:c r="T51" s="4"/>
      <x:c r="U51" s="4"/>
      <x:c r="V51" s="4"/>
    </x:row>
    <x:row r="52">
      <x:c r="A52" s="29"/>
      <x:c r="B52" s="29"/>
      <x:c r="C52" s="29"/>
      <x:c r="D52" s="29"/>
      <x:c r="E52" s="29"/>
      <x:c r="F52" s="79"/>
      <x:c r="G52" s="79"/>
      <x:c r="H52" s="79"/>
      <x:c r="I52" s="99" t="str">
        <x:f>IF(A52="","",F52-H52)</x:f>
      </x:c>
      <x:c r="J52" s="82"/>
      <x:c r="K52" s="82"/>
      <x:c r="L52" s="102" t="str">
        <x:f>IF(A52="","",J52-K52)</x:f>
      </x:c>
      <x:c r="M52" s="65" t="str">
        <x:f>IF(A52="","",IF(F52=0,"ناقص",IF(H52&gt;F52,"منحرف",IF(H52/F52&gt;='الإعداد'!$D$16,"معرض للخطر","منتظم"))))</x:f>
      </x:c>
      <x:c r="N52" s="65" t="str">
        <x:f>IF(A52="","",IF(J52=0,"ناقص",IF(K52&gt;J52,"منحرف",IF(K52/J52&gt;='الإعداد'!$D$17,"معرض للخطر","منتظم"))))</x:f>
      </x:c>
      <x:c r="O52" s="65" t="str">
        <x:f>IF(A52="","",IF(OR(COUNTIF($A$11:$A$120,A52)&gt;1,B52="",C52="",COUNTIF('الأهداف'!$A$11:$A$100,C52)=0,D52="",COUNTIF('المبادرات'!$A$11:$A$120,D52)=0,E52="",F52&lt;0,G52&lt;0,H52&lt;0,J52&lt;0,K52&lt;0),"خطأ","سليم"))</x:f>
      </x:c>
      <x:c r="P52" s="4"/>
      <x:c r="Q52" s="4"/>
      <x:c r="R52" s="4"/>
      <x:c r="S52" s="4"/>
      <x:c r="T52" s="4"/>
      <x:c r="U52" s="4"/>
      <x:c r="V52" s="4"/>
    </x:row>
    <x:row r="53">
      <x:c r="A53" s="29"/>
      <x:c r="B53" s="29"/>
      <x:c r="C53" s="29"/>
      <x:c r="D53" s="29"/>
      <x:c r="E53" s="29"/>
      <x:c r="F53" s="79"/>
      <x:c r="G53" s="79"/>
      <x:c r="H53" s="79"/>
      <x:c r="I53" s="99" t="str">
        <x:f>IF(A53="","",F53-H53)</x:f>
      </x:c>
      <x:c r="J53" s="82"/>
      <x:c r="K53" s="82"/>
      <x:c r="L53" s="102" t="str">
        <x:f>IF(A53="","",J53-K53)</x:f>
      </x:c>
      <x:c r="M53" s="65" t="str">
        <x:f>IF(A53="","",IF(F53=0,"ناقص",IF(H53&gt;F53,"منحرف",IF(H53/F53&gt;='الإعداد'!$D$16,"معرض للخطر","منتظم"))))</x:f>
      </x:c>
      <x:c r="N53" s="65" t="str">
        <x:f>IF(A53="","",IF(J53=0,"ناقص",IF(K53&gt;J53,"منحرف",IF(K53/J53&gt;='الإعداد'!$D$17,"معرض للخطر","منتظم"))))</x:f>
      </x:c>
      <x:c r="O53" s="65" t="str">
        <x:f>IF(A53="","",IF(OR(COUNTIF($A$11:$A$120,A53)&gt;1,B53="",C53="",COUNTIF('الأهداف'!$A$11:$A$100,C53)=0,D53="",COUNTIF('المبادرات'!$A$11:$A$120,D53)=0,E53="",F53&lt;0,G53&lt;0,H53&lt;0,J53&lt;0,K53&lt;0),"خطأ","سليم"))</x:f>
      </x:c>
      <x:c r="P53" s="4"/>
      <x:c r="Q53" s="4"/>
      <x:c r="R53" s="4"/>
      <x:c r="S53" s="4"/>
      <x:c r="T53" s="4"/>
      <x:c r="U53" s="4"/>
      <x:c r="V53" s="4"/>
    </x:row>
    <x:row r="54">
      <x:c r="A54" s="29"/>
      <x:c r="B54" s="29"/>
      <x:c r="C54" s="29"/>
      <x:c r="D54" s="29"/>
      <x:c r="E54" s="29"/>
      <x:c r="F54" s="79"/>
      <x:c r="G54" s="79"/>
      <x:c r="H54" s="79"/>
      <x:c r="I54" s="99" t="str">
        <x:f>IF(A54="","",F54-H54)</x:f>
      </x:c>
      <x:c r="J54" s="82"/>
      <x:c r="K54" s="82"/>
      <x:c r="L54" s="102" t="str">
        <x:f>IF(A54="","",J54-K54)</x:f>
      </x:c>
      <x:c r="M54" s="65" t="str">
        <x:f>IF(A54="","",IF(F54=0,"ناقص",IF(H54&gt;F54,"منحرف",IF(H54/F54&gt;='الإعداد'!$D$16,"معرض للخطر","منتظم"))))</x:f>
      </x:c>
      <x:c r="N54" s="65" t="str">
        <x:f>IF(A54="","",IF(J54=0,"ناقص",IF(K54&gt;J54,"منحرف",IF(K54/J54&gt;='الإعداد'!$D$17,"معرض للخطر","منتظم"))))</x:f>
      </x:c>
      <x:c r="O54" s="65" t="str">
        <x:f>IF(A54="","",IF(OR(COUNTIF($A$11:$A$120,A54)&gt;1,B54="",C54="",COUNTIF('الأهداف'!$A$11:$A$100,C54)=0,D54="",COUNTIF('المبادرات'!$A$11:$A$120,D54)=0,E54="",F54&lt;0,G54&lt;0,H54&lt;0,J54&lt;0,K54&lt;0),"خطأ","سليم"))</x:f>
      </x:c>
      <x:c r="P54" s="4"/>
      <x:c r="Q54" s="4"/>
      <x:c r="R54" s="4"/>
      <x:c r="S54" s="4"/>
      <x:c r="T54" s="4"/>
      <x:c r="U54" s="4"/>
      <x:c r="V54" s="4"/>
    </x:row>
    <x:row r="55">
      <x:c r="A55" s="29"/>
      <x:c r="B55" s="29"/>
      <x:c r="C55" s="29"/>
      <x:c r="D55" s="29"/>
      <x:c r="E55" s="29"/>
      <x:c r="F55" s="79"/>
      <x:c r="G55" s="79"/>
      <x:c r="H55" s="79"/>
      <x:c r="I55" s="99" t="str">
        <x:f>IF(A55="","",F55-H55)</x:f>
      </x:c>
      <x:c r="J55" s="82"/>
      <x:c r="K55" s="82"/>
      <x:c r="L55" s="102" t="str">
        <x:f>IF(A55="","",J55-K55)</x:f>
      </x:c>
      <x:c r="M55" s="65" t="str">
        <x:f>IF(A55="","",IF(F55=0,"ناقص",IF(H55&gt;F55,"منحرف",IF(H55/F55&gt;='الإعداد'!$D$16,"معرض للخطر","منتظم"))))</x:f>
      </x:c>
      <x:c r="N55" s="65" t="str">
        <x:f>IF(A55="","",IF(J55=0,"ناقص",IF(K55&gt;J55,"منحرف",IF(K55/J55&gt;='الإعداد'!$D$17,"معرض للخطر","منتظم"))))</x:f>
      </x:c>
      <x:c r="O55" s="65" t="str">
        <x:f>IF(A55="","",IF(OR(COUNTIF($A$11:$A$120,A55)&gt;1,B55="",C55="",COUNTIF('الأهداف'!$A$11:$A$100,C55)=0,D55="",COUNTIF('المبادرات'!$A$11:$A$120,D55)=0,E55="",F55&lt;0,G55&lt;0,H55&lt;0,J55&lt;0,K55&lt;0),"خطأ","سليم"))</x:f>
      </x:c>
      <x:c r="P55" s="4"/>
      <x:c r="Q55" s="4"/>
      <x:c r="R55" s="4"/>
      <x:c r="S55" s="4"/>
      <x:c r="T55" s="4"/>
      <x:c r="U55" s="4"/>
      <x:c r="V55" s="4"/>
    </x:row>
    <x:row r="56">
      <x:c r="A56" s="29"/>
      <x:c r="B56" s="29"/>
      <x:c r="C56" s="29"/>
      <x:c r="D56" s="29"/>
      <x:c r="E56" s="29"/>
      <x:c r="F56" s="79"/>
      <x:c r="G56" s="79"/>
      <x:c r="H56" s="79"/>
      <x:c r="I56" s="99" t="str">
        <x:f>IF(A56="","",F56-H56)</x:f>
      </x:c>
      <x:c r="J56" s="82"/>
      <x:c r="K56" s="82"/>
      <x:c r="L56" s="102" t="str">
        <x:f>IF(A56="","",J56-K56)</x:f>
      </x:c>
      <x:c r="M56" s="65" t="str">
        <x:f>IF(A56="","",IF(F56=0,"ناقص",IF(H56&gt;F56,"منحرف",IF(H56/F56&gt;='الإعداد'!$D$16,"معرض للخطر","منتظم"))))</x:f>
      </x:c>
      <x:c r="N56" s="65" t="str">
        <x:f>IF(A56="","",IF(J56=0,"ناقص",IF(K56&gt;J56,"منحرف",IF(K56/J56&gt;='الإعداد'!$D$17,"معرض للخطر","منتظم"))))</x:f>
      </x:c>
      <x:c r="O56" s="65" t="str">
        <x:f>IF(A56="","",IF(OR(COUNTIF($A$11:$A$120,A56)&gt;1,B56="",C56="",COUNTIF('الأهداف'!$A$11:$A$100,C56)=0,D56="",COUNTIF('المبادرات'!$A$11:$A$120,D56)=0,E56="",F56&lt;0,G56&lt;0,H56&lt;0,J56&lt;0,K56&lt;0),"خطأ","سليم"))</x:f>
      </x:c>
      <x:c r="P56" s="4"/>
      <x:c r="Q56" s="4"/>
      <x:c r="R56" s="4"/>
      <x:c r="S56" s="4"/>
      <x:c r="T56" s="4"/>
      <x:c r="U56" s="4"/>
      <x:c r="V56" s="4"/>
    </x:row>
    <x:row r="57">
      <x:c r="A57" s="29"/>
      <x:c r="B57" s="29"/>
      <x:c r="C57" s="29"/>
      <x:c r="D57" s="29"/>
      <x:c r="E57" s="29"/>
      <x:c r="F57" s="79"/>
      <x:c r="G57" s="79"/>
      <x:c r="H57" s="79"/>
      <x:c r="I57" s="99" t="str">
        <x:f>IF(A57="","",F57-H57)</x:f>
      </x:c>
      <x:c r="J57" s="82"/>
      <x:c r="K57" s="82"/>
      <x:c r="L57" s="102" t="str">
        <x:f>IF(A57="","",J57-K57)</x:f>
      </x:c>
      <x:c r="M57" s="65" t="str">
        <x:f>IF(A57="","",IF(F57=0,"ناقص",IF(H57&gt;F57,"منحرف",IF(H57/F57&gt;='الإعداد'!$D$16,"معرض للخطر","منتظم"))))</x:f>
      </x:c>
      <x:c r="N57" s="65" t="str">
        <x:f>IF(A57="","",IF(J57=0,"ناقص",IF(K57&gt;J57,"منحرف",IF(K57/J57&gt;='الإعداد'!$D$17,"معرض للخطر","منتظم"))))</x:f>
      </x:c>
      <x:c r="O57" s="65" t="str">
        <x:f>IF(A57="","",IF(OR(COUNTIF($A$11:$A$120,A57)&gt;1,B57="",C57="",COUNTIF('الأهداف'!$A$11:$A$100,C57)=0,D57="",COUNTIF('المبادرات'!$A$11:$A$120,D57)=0,E57="",F57&lt;0,G57&lt;0,H57&lt;0,J57&lt;0,K57&lt;0),"خطأ","سليم"))</x:f>
      </x:c>
      <x:c r="P57" s="4"/>
      <x:c r="Q57" s="4"/>
      <x:c r="R57" s="4"/>
      <x:c r="S57" s="4"/>
      <x:c r="T57" s="4"/>
      <x:c r="U57" s="4"/>
      <x:c r="V57" s="4"/>
    </x:row>
    <x:row r="58">
      <x:c r="A58" s="29"/>
      <x:c r="B58" s="29"/>
      <x:c r="C58" s="29"/>
      <x:c r="D58" s="29"/>
      <x:c r="E58" s="29"/>
      <x:c r="F58" s="79"/>
      <x:c r="G58" s="79"/>
      <x:c r="H58" s="79"/>
      <x:c r="I58" s="99" t="str">
        <x:f>IF(A58="","",F58-H58)</x:f>
      </x:c>
      <x:c r="J58" s="82"/>
      <x:c r="K58" s="82"/>
      <x:c r="L58" s="102" t="str">
        <x:f>IF(A58="","",J58-K58)</x:f>
      </x:c>
      <x:c r="M58" s="65" t="str">
        <x:f>IF(A58="","",IF(F58=0,"ناقص",IF(H58&gt;F58,"منحرف",IF(H58/F58&gt;='الإعداد'!$D$16,"معرض للخطر","منتظم"))))</x:f>
      </x:c>
      <x:c r="N58" s="65" t="str">
        <x:f>IF(A58="","",IF(J58=0,"ناقص",IF(K58&gt;J58,"منحرف",IF(K58/J58&gt;='الإعداد'!$D$17,"معرض للخطر","منتظم"))))</x:f>
      </x:c>
      <x:c r="O58" s="65" t="str">
        <x:f>IF(A58="","",IF(OR(COUNTIF($A$11:$A$120,A58)&gt;1,B58="",C58="",COUNTIF('الأهداف'!$A$11:$A$100,C58)=0,D58="",COUNTIF('المبادرات'!$A$11:$A$120,D58)=0,E58="",F58&lt;0,G58&lt;0,H58&lt;0,J58&lt;0,K58&lt;0),"خطأ","سليم"))</x:f>
      </x:c>
      <x:c r="P58" s="4"/>
      <x:c r="Q58" s="4"/>
      <x:c r="R58" s="4"/>
      <x:c r="S58" s="4"/>
      <x:c r="T58" s="4"/>
      <x:c r="U58" s="4"/>
      <x:c r="V58" s="4"/>
    </x:row>
    <x:row r="59">
      <x:c r="A59" s="29"/>
      <x:c r="B59" s="29"/>
      <x:c r="C59" s="29"/>
      <x:c r="D59" s="29"/>
      <x:c r="E59" s="29"/>
      <x:c r="F59" s="79"/>
      <x:c r="G59" s="79"/>
      <x:c r="H59" s="79"/>
      <x:c r="I59" s="99" t="str">
        <x:f>IF(A59="","",F59-H59)</x:f>
      </x:c>
      <x:c r="J59" s="82"/>
      <x:c r="K59" s="82"/>
      <x:c r="L59" s="102" t="str">
        <x:f>IF(A59="","",J59-K59)</x:f>
      </x:c>
      <x:c r="M59" s="65" t="str">
        <x:f>IF(A59="","",IF(F59=0,"ناقص",IF(H59&gt;F59,"منحرف",IF(H59/F59&gt;='الإعداد'!$D$16,"معرض للخطر","منتظم"))))</x:f>
      </x:c>
      <x:c r="N59" s="65" t="str">
        <x:f>IF(A59="","",IF(J59=0,"ناقص",IF(K59&gt;J59,"منحرف",IF(K59/J59&gt;='الإعداد'!$D$17,"معرض للخطر","منتظم"))))</x:f>
      </x:c>
      <x:c r="O59" s="65" t="str">
        <x:f>IF(A59="","",IF(OR(COUNTIF($A$11:$A$120,A59)&gt;1,B59="",C59="",COUNTIF('الأهداف'!$A$11:$A$100,C59)=0,D59="",COUNTIF('المبادرات'!$A$11:$A$120,D59)=0,E59="",F59&lt;0,G59&lt;0,H59&lt;0,J59&lt;0,K59&lt;0),"خطأ","سليم"))</x:f>
      </x:c>
      <x:c r="P59" s="4"/>
      <x:c r="Q59" s="4"/>
      <x:c r="R59" s="4"/>
      <x:c r="S59" s="4"/>
      <x:c r="T59" s="4"/>
      <x:c r="U59" s="4"/>
      <x:c r="V59" s="4"/>
    </x:row>
    <x:row r="60">
      <x:c r="A60" s="29"/>
      <x:c r="B60" s="29"/>
      <x:c r="C60" s="29"/>
      <x:c r="D60" s="29"/>
      <x:c r="E60" s="29"/>
      <x:c r="F60" s="79"/>
      <x:c r="G60" s="79"/>
      <x:c r="H60" s="79"/>
      <x:c r="I60" s="99" t="str">
        <x:f>IF(A60="","",F60-H60)</x:f>
      </x:c>
      <x:c r="J60" s="82"/>
      <x:c r="K60" s="82"/>
      <x:c r="L60" s="102" t="str">
        <x:f>IF(A60="","",J60-K60)</x:f>
      </x:c>
      <x:c r="M60" s="65" t="str">
        <x:f>IF(A60="","",IF(F60=0,"ناقص",IF(H60&gt;F60,"منحرف",IF(H60/F60&gt;='الإعداد'!$D$16,"معرض للخطر","منتظم"))))</x:f>
      </x:c>
      <x:c r="N60" s="65" t="str">
        <x:f>IF(A60="","",IF(J60=0,"ناقص",IF(K60&gt;J60,"منحرف",IF(K60/J60&gt;='الإعداد'!$D$17,"معرض للخطر","منتظم"))))</x:f>
      </x:c>
      <x:c r="O60" s="65" t="str">
        <x:f>IF(A60="","",IF(OR(COUNTIF($A$11:$A$120,A60)&gt;1,B60="",C60="",COUNTIF('الأهداف'!$A$11:$A$100,C60)=0,D60="",COUNTIF('المبادرات'!$A$11:$A$120,D60)=0,E60="",F60&lt;0,G60&lt;0,H60&lt;0,J60&lt;0,K60&lt;0),"خطأ","سليم"))</x:f>
      </x:c>
      <x:c r="P60" s="4"/>
      <x:c r="Q60" s="4"/>
      <x:c r="R60" s="4"/>
      <x:c r="S60" s="4"/>
      <x:c r="T60" s="4"/>
      <x:c r="U60" s="4"/>
      <x:c r="V60" s="4"/>
    </x:row>
    <x:row r="61">
      <x:c r="A61" s="29"/>
      <x:c r="B61" s="29"/>
      <x:c r="C61" s="29"/>
      <x:c r="D61" s="29"/>
      <x:c r="E61" s="29"/>
      <x:c r="F61" s="79"/>
      <x:c r="G61" s="79"/>
      <x:c r="H61" s="79"/>
      <x:c r="I61" s="99" t="str">
        <x:f>IF(A61="","",F61-H61)</x:f>
      </x:c>
      <x:c r="J61" s="82"/>
      <x:c r="K61" s="82"/>
      <x:c r="L61" s="102" t="str">
        <x:f>IF(A61="","",J61-K61)</x:f>
      </x:c>
      <x:c r="M61" s="65" t="str">
        <x:f>IF(A61="","",IF(F61=0,"ناقص",IF(H61&gt;F61,"منحرف",IF(H61/F61&gt;='الإعداد'!$D$16,"معرض للخطر","منتظم"))))</x:f>
      </x:c>
      <x:c r="N61" s="65" t="str">
        <x:f>IF(A61="","",IF(J61=0,"ناقص",IF(K61&gt;J61,"منحرف",IF(K61/J61&gt;='الإعداد'!$D$17,"معرض للخطر","منتظم"))))</x:f>
      </x:c>
      <x:c r="O61" s="65" t="str">
        <x:f>IF(A61="","",IF(OR(COUNTIF($A$11:$A$120,A61)&gt;1,B61="",C61="",COUNTIF('الأهداف'!$A$11:$A$100,C61)=0,D61="",COUNTIF('المبادرات'!$A$11:$A$120,D61)=0,E61="",F61&lt;0,G61&lt;0,H61&lt;0,J61&lt;0,K61&lt;0),"خطأ","سليم"))</x:f>
      </x:c>
      <x:c r="P61" s="4"/>
      <x:c r="Q61" s="4"/>
      <x:c r="R61" s="4"/>
      <x:c r="S61" s="4"/>
      <x:c r="T61" s="4"/>
      <x:c r="U61" s="4"/>
      <x:c r="V61" s="4"/>
    </x:row>
    <x:row r="62">
      <x:c r="A62" s="29"/>
      <x:c r="B62" s="29"/>
      <x:c r="C62" s="29"/>
      <x:c r="D62" s="29"/>
      <x:c r="E62" s="29"/>
      <x:c r="F62" s="79"/>
      <x:c r="G62" s="79"/>
      <x:c r="H62" s="79"/>
      <x:c r="I62" s="99" t="str">
        <x:f>IF(A62="","",F62-H62)</x:f>
      </x:c>
      <x:c r="J62" s="82"/>
      <x:c r="K62" s="82"/>
      <x:c r="L62" s="102" t="str">
        <x:f>IF(A62="","",J62-K62)</x:f>
      </x:c>
      <x:c r="M62" s="65" t="str">
        <x:f>IF(A62="","",IF(F62=0,"ناقص",IF(H62&gt;F62,"منحرف",IF(H62/F62&gt;='الإعداد'!$D$16,"معرض للخطر","منتظم"))))</x:f>
      </x:c>
      <x:c r="N62" s="65" t="str">
        <x:f>IF(A62="","",IF(J62=0,"ناقص",IF(K62&gt;J62,"منحرف",IF(K62/J62&gt;='الإعداد'!$D$17,"معرض للخطر","منتظم"))))</x:f>
      </x:c>
      <x:c r="O62" s="65" t="str">
        <x:f>IF(A62="","",IF(OR(COUNTIF($A$11:$A$120,A62)&gt;1,B62="",C62="",COUNTIF('الأهداف'!$A$11:$A$100,C62)=0,D62="",COUNTIF('المبادرات'!$A$11:$A$120,D62)=0,E62="",F62&lt;0,G62&lt;0,H62&lt;0,J62&lt;0,K62&lt;0),"خطأ","سليم"))</x:f>
      </x:c>
      <x:c r="P62" s="4"/>
      <x:c r="Q62" s="4"/>
      <x:c r="R62" s="4"/>
      <x:c r="S62" s="4"/>
      <x:c r="T62" s="4"/>
      <x:c r="U62" s="4"/>
      <x:c r="V62" s="4"/>
    </x:row>
    <x:row r="63">
      <x:c r="A63" s="29"/>
      <x:c r="B63" s="29"/>
      <x:c r="C63" s="29"/>
      <x:c r="D63" s="29"/>
      <x:c r="E63" s="29"/>
      <x:c r="F63" s="79"/>
      <x:c r="G63" s="79"/>
      <x:c r="H63" s="79"/>
      <x:c r="I63" s="99" t="str">
        <x:f>IF(A63="","",F63-H63)</x:f>
      </x:c>
      <x:c r="J63" s="82"/>
      <x:c r="K63" s="82"/>
      <x:c r="L63" s="102" t="str">
        <x:f>IF(A63="","",J63-K63)</x:f>
      </x:c>
      <x:c r="M63" s="65" t="str">
        <x:f>IF(A63="","",IF(F63=0,"ناقص",IF(H63&gt;F63,"منحرف",IF(H63/F63&gt;='الإعداد'!$D$16,"معرض للخطر","منتظم"))))</x:f>
      </x:c>
      <x:c r="N63" s="65" t="str">
        <x:f>IF(A63="","",IF(J63=0,"ناقص",IF(K63&gt;J63,"منحرف",IF(K63/J63&gt;='الإعداد'!$D$17,"معرض للخطر","منتظم"))))</x:f>
      </x:c>
      <x:c r="O63" s="65" t="str">
        <x:f>IF(A63="","",IF(OR(COUNTIF($A$11:$A$120,A63)&gt;1,B63="",C63="",COUNTIF('الأهداف'!$A$11:$A$100,C63)=0,D63="",COUNTIF('المبادرات'!$A$11:$A$120,D63)=0,E63="",F63&lt;0,G63&lt;0,H63&lt;0,J63&lt;0,K63&lt;0),"خطأ","سليم"))</x:f>
      </x:c>
      <x:c r="P63" s="4"/>
      <x:c r="Q63" s="4"/>
      <x:c r="R63" s="4"/>
      <x:c r="S63" s="4"/>
      <x:c r="T63" s="4"/>
      <x:c r="U63" s="4"/>
      <x:c r="V63" s="4"/>
    </x:row>
    <x:row r="64">
      <x:c r="A64" s="29"/>
      <x:c r="B64" s="29"/>
      <x:c r="C64" s="29"/>
      <x:c r="D64" s="29"/>
      <x:c r="E64" s="29"/>
      <x:c r="F64" s="79"/>
      <x:c r="G64" s="79"/>
      <x:c r="H64" s="79"/>
      <x:c r="I64" s="99" t="str">
        <x:f>IF(A64="","",F64-H64)</x:f>
      </x:c>
      <x:c r="J64" s="82"/>
      <x:c r="K64" s="82"/>
      <x:c r="L64" s="102" t="str">
        <x:f>IF(A64="","",J64-K64)</x:f>
      </x:c>
      <x:c r="M64" s="65" t="str">
        <x:f>IF(A64="","",IF(F64=0,"ناقص",IF(H64&gt;F64,"منحرف",IF(H64/F64&gt;='الإعداد'!$D$16,"معرض للخطر","منتظم"))))</x:f>
      </x:c>
      <x:c r="N64" s="65" t="str">
        <x:f>IF(A64="","",IF(J64=0,"ناقص",IF(K64&gt;J64,"منحرف",IF(K64/J64&gt;='الإعداد'!$D$17,"معرض للخطر","منتظم"))))</x:f>
      </x:c>
      <x:c r="O64" s="65" t="str">
        <x:f>IF(A64="","",IF(OR(COUNTIF($A$11:$A$120,A64)&gt;1,B64="",C64="",COUNTIF('الأهداف'!$A$11:$A$100,C64)=0,D64="",COUNTIF('المبادرات'!$A$11:$A$120,D64)=0,E64="",F64&lt;0,G64&lt;0,H64&lt;0,J64&lt;0,K64&lt;0),"خطأ","سليم"))</x:f>
      </x:c>
      <x:c r="P64" s="4"/>
      <x:c r="Q64" s="4"/>
      <x:c r="R64" s="4"/>
      <x:c r="S64" s="4"/>
      <x:c r="T64" s="4"/>
      <x:c r="U64" s="4"/>
      <x:c r="V64" s="4"/>
    </x:row>
    <x:row r="65">
      <x:c r="A65" s="29"/>
      <x:c r="B65" s="29"/>
      <x:c r="C65" s="29"/>
      <x:c r="D65" s="29"/>
      <x:c r="E65" s="29"/>
      <x:c r="F65" s="79"/>
      <x:c r="G65" s="79"/>
      <x:c r="H65" s="79"/>
      <x:c r="I65" s="99" t="str">
        <x:f>IF(A65="","",F65-H65)</x:f>
      </x:c>
      <x:c r="J65" s="82"/>
      <x:c r="K65" s="82"/>
      <x:c r="L65" s="102" t="str">
        <x:f>IF(A65="","",J65-K65)</x:f>
      </x:c>
      <x:c r="M65" s="65" t="str">
        <x:f>IF(A65="","",IF(F65=0,"ناقص",IF(H65&gt;F65,"منحرف",IF(H65/F65&gt;='الإعداد'!$D$16,"معرض للخطر","منتظم"))))</x:f>
      </x:c>
      <x:c r="N65" s="65" t="str">
        <x:f>IF(A65="","",IF(J65=0,"ناقص",IF(K65&gt;J65,"منحرف",IF(K65/J65&gt;='الإعداد'!$D$17,"معرض للخطر","منتظم"))))</x:f>
      </x:c>
      <x:c r="O65" s="65" t="str">
        <x:f>IF(A65="","",IF(OR(COUNTIF($A$11:$A$120,A65)&gt;1,B65="",C65="",COUNTIF('الأهداف'!$A$11:$A$100,C65)=0,D65="",COUNTIF('المبادرات'!$A$11:$A$120,D65)=0,E65="",F65&lt;0,G65&lt;0,H65&lt;0,J65&lt;0,K65&lt;0),"خطأ","سليم"))</x:f>
      </x:c>
      <x:c r="P65" s="4"/>
      <x:c r="Q65" s="4"/>
      <x:c r="R65" s="4"/>
      <x:c r="S65" s="4"/>
      <x:c r="T65" s="4"/>
      <x:c r="U65" s="4"/>
      <x:c r="V65" s="4"/>
    </x:row>
    <x:row r="66">
      <x:c r="A66" s="29"/>
      <x:c r="B66" s="29"/>
      <x:c r="C66" s="29"/>
      <x:c r="D66" s="29"/>
      <x:c r="E66" s="29"/>
      <x:c r="F66" s="79"/>
      <x:c r="G66" s="79"/>
      <x:c r="H66" s="79"/>
      <x:c r="I66" s="99" t="str">
        <x:f>IF(A66="","",F66-H66)</x:f>
      </x:c>
      <x:c r="J66" s="82"/>
      <x:c r="K66" s="82"/>
      <x:c r="L66" s="102" t="str">
        <x:f>IF(A66="","",J66-K66)</x:f>
      </x:c>
      <x:c r="M66" s="65" t="str">
        <x:f>IF(A66="","",IF(F66=0,"ناقص",IF(H66&gt;F66,"منحرف",IF(H66/F66&gt;='الإعداد'!$D$16,"معرض للخطر","منتظم"))))</x:f>
      </x:c>
      <x:c r="N66" s="65" t="str">
        <x:f>IF(A66="","",IF(J66=0,"ناقص",IF(K66&gt;J66,"منحرف",IF(K66/J66&gt;='الإعداد'!$D$17,"معرض للخطر","منتظم"))))</x:f>
      </x:c>
      <x:c r="O66" s="65" t="str">
        <x:f>IF(A66="","",IF(OR(COUNTIF($A$11:$A$120,A66)&gt;1,B66="",C66="",COUNTIF('الأهداف'!$A$11:$A$100,C66)=0,D66="",COUNTIF('المبادرات'!$A$11:$A$120,D66)=0,E66="",F66&lt;0,G66&lt;0,H66&lt;0,J66&lt;0,K66&lt;0),"خطأ","سليم"))</x:f>
      </x:c>
      <x:c r="P66" s="4"/>
      <x:c r="Q66" s="4"/>
      <x:c r="R66" s="4"/>
      <x:c r="S66" s="4"/>
      <x:c r="T66" s="4"/>
      <x:c r="U66" s="4"/>
      <x:c r="V66" s="4"/>
    </x:row>
    <x:row r="67">
      <x:c r="A67" s="29"/>
      <x:c r="B67" s="29"/>
      <x:c r="C67" s="29"/>
      <x:c r="D67" s="29"/>
      <x:c r="E67" s="29"/>
      <x:c r="F67" s="79"/>
      <x:c r="G67" s="79"/>
      <x:c r="H67" s="79"/>
      <x:c r="I67" s="99" t="str">
        <x:f>IF(A67="","",F67-H67)</x:f>
      </x:c>
      <x:c r="J67" s="82"/>
      <x:c r="K67" s="82"/>
      <x:c r="L67" s="102" t="str">
        <x:f>IF(A67="","",J67-K67)</x:f>
      </x:c>
      <x:c r="M67" s="65" t="str">
        <x:f>IF(A67="","",IF(F67=0,"ناقص",IF(H67&gt;F67,"منحرف",IF(H67/F67&gt;='الإعداد'!$D$16,"معرض للخطر","منتظم"))))</x:f>
      </x:c>
      <x:c r="N67" s="65" t="str">
        <x:f>IF(A67="","",IF(J67=0,"ناقص",IF(K67&gt;J67,"منحرف",IF(K67/J67&gt;='الإعداد'!$D$17,"معرض للخطر","منتظم"))))</x:f>
      </x:c>
      <x:c r="O67" s="65" t="str">
        <x:f>IF(A67="","",IF(OR(COUNTIF($A$11:$A$120,A67)&gt;1,B67="",C67="",COUNTIF('الأهداف'!$A$11:$A$100,C67)=0,D67="",COUNTIF('المبادرات'!$A$11:$A$120,D67)=0,E67="",F67&lt;0,G67&lt;0,H67&lt;0,J67&lt;0,K67&lt;0),"خطأ","سليم"))</x:f>
      </x:c>
      <x:c r="P67" s="4"/>
      <x:c r="Q67" s="4"/>
      <x:c r="R67" s="4"/>
      <x:c r="S67" s="4"/>
      <x:c r="T67" s="4"/>
      <x:c r="U67" s="4"/>
      <x:c r="V67" s="4"/>
    </x:row>
    <x:row r="68">
      <x:c r="A68" s="29"/>
      <x:c r="B68" s="29"/>
      <x:c r="C68" s="29"/>
      <x:c r="D68" s="29"/>
      <x:c r="E68" s="29"/>
      <x:c r="F68" s="79"/>
      <x:c r="G68" s="79"/>
      <x:c r="H68" s="79"/>
      <x:c r="I68" s="99" t="str">
        <x:f>IF(A68="","",F68-H68)</x:f>
      </x:c>
      <x:c r="J68" s="82"/>
      <x:c r="K68" s="82"/>
      <x:c r="L68" s="102" t="str">
        <x:f>IF(A68="","",J68-K68)</x:f>
      </x:c>
      <x:c r="M68" s="65" t="str">
        <x:f>IF(A68="","",IF(F68=0,"ناقص",IF(H68&gt;F68,"منحرف",IF(H68/F68&gt;='الإعداد'!$D$16,"معرض للخطر","منتظم"))))</x:f>
      </x:c>
      <x:c r="N68" s="65" t="str">
        <x:f>IF(A68="","",IF(J68=0,"ناقص",IF(K68&gt;J68,"منحرف",IF(K68/J68&gt;='الإعداد'!$D$17,"معرض للخطر","منتظم"))))</x:f>
      </x:c>
      <x:c r="O68" s="65" t="str">
        <x:f>IF(A68="","",IF(OR(COUNTIF($A$11:$A$120,A68)&gt;1,B68="",C68="",COUNTIF('الأهداف'!$A$11:$A$100,C68)=0,D68="",COUNTIF('المبادرات'!$A$11:$A$120,D68)=0,E68="",F68&lt;0,G68&lt;0,H68&lt;0,J68&lt;0,K68&lt;0),"خطأ","سليم"))</x:f>
      </x:c>
      <x:c r="P68" s="4"/>
      <x:c r="Q68" s="4"/>
      <x:c r="R68" s="4"/>
      <x:c r="S68" s="4"/>
      <x:c r="T68" s="4"/>
      <x:c r="U68" s="4"/>
      <x:c r="V68" s="4"/>
    </x:row>
    <x:row r="69">
      <x:c r="A69" s="29"/>
      <x:c r="B69" s="29"/>
      <x:c r="C69" s="29"/>
      <x:c r="D69" s="29"/>
      <x:c r="E69" s="29"/>
      <x:c r="F69" s="79"/>
      <x:c r="G69" s="79"/>
      <x:c r="H69" s="79"/>
      <x:c r="I69" s="99" t="str">
        <x:f>IF(A69="","",F69-H69)</x:f>
      </x:c>
      <x:c r="J69" s="82"/>
      <x:c r="K69" s="82"/>
      <x:c r="L69" s="102" t="str">
        <x:f>IF(A69="","",J69-K69)</x:f>
      </x:c>
      <x:c r="M69" s="65" t="str">
        <x:f>IF(A69="","",IF(F69=0,"ناقص",IF(H69&gt;F69,"منحرف",IF(H69/F69&gt;='الإعداد'!$D$16,"معرض للخطر","منتظم"))))</x:f>
      </x:c>
      <x:c r="N69" s="65" t="str">
        <x:f>IF(A69="","",IF(J69=0,"ناقص",IF(K69&gt;J69,"منحرف",IF(K69/J69&gt;='الإعداد'!$D$17,"معرض للخطر","منتظم"))))</x:f>
      </x:c>
      <x:c r="O69" s="65" t="str">
        <x:f>IF(A69="","",IF(OR(COUNTIF($A$11:$A$120,A69)&gt;1,B69="",C69="",COUNTIF('الأهداف'!$A$11:$A$100,C69)=0,D69="",COUNTIF('المبادرات'!$A$11:$A$120,D69)=0,E69="",F69&lt;0,G69&lt;0,H69&lt;0,J69&lt;0,K69&lt;0),"خطأ","سليم"))</x:f>
      </x:c>
      <x:c r="P69" s="4"/>
      <x:c r="Q69" s="4"/>
      <x:c r="R69" s="4"/>
      <x:c r="S69" s="4"/>
      <x:c r="T69" s="4"/>
      <x:c r="U69" s="4"/>
      <x:c r="V69" s="4"/>
    </x:row>
    <x:row r="70">
      <x:c r="A70" s="29"/>
      <x:c r="B70" s="29"/>
      <x:c r="C70" s="29"/>
      <x:c r="D70" s="29"/>
      <x:c r="E70" s="29"/>
      <x:c r="F70" s="79"/>
      <x:c r="G70" s="79"/>
      <x:c r="H70" s="79"/>
      <x:c r="I70" s="99" t="str">
        <x:f>IF(A70="","",F70-H70)</x:f>
      </x:c>
      <x:c r="J70" s="82"/>
      <x:c r="K70" s="82"/>
      <x:c r="L70" s="102" t="str">
        <x:f>IF(A70="","",J70-K70)</x:f>
      </x:c>
      <x:c r="M70" s="65" t="str">
        <x:f>IF(A70="","",IF(F70=0,"ناقص",IF(H70&gt;F70,"منحرف",IF(H70/F70&gt;='الإعداد'!$D$16,"معرض للخطر","منتظم"))))</x:f>
      </x:c>
      <x:c r="N70" s="65" t="str">
        <x:f>IF(A70="","",IF(J70=0,"ناقص",IF(K70&gt;J70,"منحرف",IF(K70/J70&gt;='الإعداد'!$D$17,"معرض للخطر","منتظم"))))</x:f>
      </x:c>
      <x:c r="O70" s="65" t="str">
        <x:f>IF(A70="","",IF(OR(COUNTIF($A$11:$A$120,A70)&gt;1,B70="",C70="",COUNTIF('الأهداف'!$A$11:$A$100,C70)=0,D70="",COUNTIF('المبادرات'!$A$11:$A$120,D70)=0,E70="",F70&lt;0,G70&lt;0,H70&lt;0,J70&lt;0,K70&lt;0),"خطأ","سليم"))</x:f>
      </x:c>
      <x:c r="P70" s="4"/>
      <x:c r="Q70" s="4"/>
      <x:c r="R70" s="4"/>
      <x:c r="S70" s="4"/>
      <x:c r="T70" s="4"/>
      <x:c r="U70" s="4"/>
      <x:c r="V70" s="4"/>
    </x:row>
    <x:row r="71">
      <x:c r="A71" s="29"/>
      <x:c r="B71" s="29"/>
      <x:c r="C71" s="29"/>
      <x:c r="D71" s="29"/>
      <x:c r="E71" s="29"/>
      <x:c r="F71" s="79"/>
      <x:c r="G71" s="79"/>
      <x:c r="H71" s="79"/>
      <x:c r="I71" s="99" t="str">
        <x:f>IF(A71="","",F71-H71)</x:f>
      </x:c>
      <x:c r="J71" s="82"/>
      <x:c r="K71" s="82"/>
      <x:c r="L71" s="102" t="str">
        <x:f>IF(A71="","",J71-K71)</x:f>
      </x:c>
      <x:c r="M71" s="65" t="str">
        <x:f>IF(A71="","",IF(F71=0,"ناقص",IF(H71&gt;F71,"منحرف",IF(H71/F71&gt;='الإعداد'!$D$16,"معرض للخطر","منتظم"))))</x:f>
      </x:c>
      <x:c r="N71" s="65" t="str">
        <x:f>IF(A71="","",IF(J71=0,"ناقص",IF(K71&gt;J71,"منحرف",IF(K71/J71&gt;='الإعداد'!$D$17,"معرض للخطر","منتظم"))))</x:f>
      </x:c>
      <x:c r="O71" s="65" t="str">
        <x:f>IF(A71="","",IF(OR(COUNTIF($A$11:$A$120,A71)&gt;1,B71="",C71="",COUNTIF('الأهداف'!$A$11:$A$100,C71)=0,D71="",COUNTIF('المبادرات'!$A$11:$A$120,D71)=0,E71="",F71&lt;0,G71&lt;0,H71&lt;0,J71&lt;0,K71&lt;0),"خطأ","سليم"))</x:f>
      </x:c>
      <x:c r="P71" s="4"/>
      <x:c r="Q71" s="4"/>
      <x:c r="R71" s="4"/>
      <x:c r="S71" s="4"/>
      <x:c r="T71" s="4"/>
      <x:c r="U71" s="4"/>
      <x:c r="V71" s="4"/>
    </x:row>
    <x:row r="72">
      <x:c r="A72" s="29"/>
      <x:c r="B72" s="29"/>
      <x:c r="C72" s="29"/>
      <x:c r="D72" s="29"/>
      <x:c r="E72" s="29"/>
      <x:c r="F72" s="79"/>
      <x:c r="G72" s="79"/>
      <x:c r="H72" s="79"/>
      <x:c r="I72" s="99" t="str">
        <x:f>IF(A72="","",F72-H72)</x:f>
      </x:c>
      <x:c r="J72" s="82"/>
      <x:c r="K72" s="82"/>
      <x:c r="L72" s="102" t="str">
        <x:f>IF(A72="","",J72-K72)</x:f>
      </x:c>
      <x:c r="M72" s="65" t="str">
        <x:f>IF(A72="","",IF(F72=0,"ناقص",IF(H72&gt;F72,"منحرف",IF(H72/F72&gt;='الإعداد'!$D$16,"معرض للخطر","منتظم"))))</x:f>
      </x:c>
      <x:c r="N72" s="65" t="str">
        <x:f>IF(A72="","",IF(J72=0,"ناقص",IF(K72&gt;J72,"منحرف",IF(K72/J72&gt;='الإعداد'!$D$17,"معرض للخطر","منتظم"))))</x:f>
      </x:c>
      <x:c r="O72" s="65" t="str">
        <x:f>IF(A72="","",IF(OR(COUNTIF($A$11:$A$120,A72)&gt;1,B72="",C72="",COUNTIF('الأهداف'!$A$11:$A$100,C72)=0,D72="",COUNTIF('المبادرات'!$A$11:$A$120,D72)=0,E72="",F72&lt;0,G72&lt;0,H72&lt;0,J72&lt;0,K72&lt;0),"خطأ","سليم"))</x:f>
      </x:c>
      <x:c r="P72" s="4"/>
      <x:c r="Q72" s="4"/>
      <x:c r="R72" s="4"/>
      <x:c r="S72" s="4"/>
      <x:c r="T72" s="4"/>
      <x:c r="U72" s="4"/>
      <x:c r="V72" s="4"/>
    </x:row>
    <x:row r="73">
      <x:c r="A73" s="29"/>
      <x:c r="B73" s="29"/>
      <x:c r="C73" s="29"/>
      <x:c r="D73" s="29"/>
      <x:c r="E73" s="29"/>
      <x:c r="F73" s="79"/>
      <x:c r="G73" s="79"/>
      <x:c r="H73" s="79"/>
      <x:c r="I73" s="99" t="str">
        <x:f>IF(A73="","",F73-H73)</x:f>
      </x:c>
      <x:c r="J73" s="82"/>
      <x:c r="K73" s="82"/>
      <x:c r="L73" s="102" t="str">
        <x:f>IF(A73="","",J73-K73)</x:f>
      </x:c>
      <x:c r="M73" s="65" t="str">
        <x:f>IF(A73="","",IF(F73=0,"ناقص",IF(H73&gt;F73,"منحرف",IF(H73/F73&gt;='الإعداد'!$D$16,"معرض للخطر","منتظم"))))</x:f>
      </x:c>
      <x:c r="N73" s="65" t="str">
        <x:f>IF(A73="","",IF(J73=0,"ناقص",IF(K73&gt;J73,"منحرف",IF(K73/J73&gt;='الإعداد'!$D$17,"معرض للخطر","منتظم"))))</x:f>
      </x:c>
      <x:c r="O73" s="65" t="str">
        <x:f>IF(A73="","",IF(OR(COUNTIF($A$11:$A$120,A73)&gt;1,B73="",C73="",COUNTIF('الأهداف'!$A$11:$A$100,C73)=0,D73="",COUNTIF('المبادرات'!$A$11:$A$120,D73)=0,E73="",F73&lt;0,G73&lt;0,H73&lt;0,J73&lt;0,K73&lt;0),"خطأ","سليم"))</x:f>
      </x:c>
      <x:c r="P73" s="4"/>
      <x:c r="Q73" s="4"/>
      <x:c r="R73" s="4"/>
      <x:c r="S73" s="4"/>
      <x:c r="T73" s="4"/>
      <x:c r="U73" s="4"/>
      <x:c r="V73" s="4"/>
    </x:row>
    <x:row r="74">
      <x:c r="A74" s="29"/>
      <x:c r="B74" s="29"/>
      <x:c r="C74" s="29"/>
      <x:c r="D74" s="29"/>
      <x:c r="E74" s="29"/>
      <x:c r="F74" s="79"/>
      <x:c r="G74" s="79"/>
      <x:c r="H74" s="79"/>
      <x:c r="I74" s="99" t="str">
        <x:f>IF(A74="","",F74-H74)</x:f>
      </x:c>
      <x:c r="J74" s="82"/>
      <x:c r="K74" s="82"/>
      <x:c r="L74" s="102" t="str">
        <x:f>IF(A74="","",J74-K74)</x:f>
      </x:c>
      <x:c r="M74" s="65" t="str">
        <x:f>IF(A74="","",IF(F74=0,"ناقص",IF(H74&gt;F74,"منحرف",IF(H74/F74&gt;='الإعداد'!$D$16,"معرض للخطر","منتظم"))))</x:f>
      </x:c>
      <x:c r="N74" s="65" t="str">
        <x:f>IF(A74="","",IF(J74=0,"ناقص",IF(K74&gt;J74,"منحرف",IF(K74/J74&gt;='الإعداد'!$D$17,"معرض للخطر","منتظم"))))</x:f>
      </x:c>
      <x:c r="O74" s="65" t="str">
        <x:f>IF(A74="","",IF(OR(COUNTIF($A$11:$A$120,A74)&gt;1,B74="",C74="",COUNTIF('الأهداف'!$A$11:$A$100,C74)=0,D74="",COUNTIF('المبادرات'!$A$11:$A$120,D74)=0,E74="",F74&lt;0,G74&lt;0,H74&lt;0,J74&lt;0,K74&lt;0),"خطأ","سليم"))</x:f>
      </x:c>
      <x:c r="P74" s="4"/>
      <x:c r="Q74" s="4"/>
      <x:c r="R74" s="4"/>
      <x:c r="S74" s="4"/>
      <x:c r="T74" s="4"/>
      <x:c r="U74" s="4"/>
      <x:c r="V74" s="4"/>
    </x:row>
    <x:row r="75">
      <x:c r="A75" s="29"/>
      <x:c r="B75" s="29"/>
      <x:c r="C75" s="29"/>
      <x:c r="D75" s="29"/>
      <x:c r="E75" s="29"/>
      <x:c r="F75" s="79"/>
      <x:c r="G75" s="79"/>
      <x:c r="H75" s="79"/>
      <x:c r="I75" s="99" t="str">
        <x:f>IF(A75="","",F75-H75)</x:f>
      </x:c>
      <x:c r="J75" s="82"/>
      <x:c r="K75" s="82"/>
      <x:c r="L75" s="102" t="str">
        <x:f>IF(A75="","",J75-K75)</x:f>
      </x:c>
      <x:c r="M75" s="65" t="str">
        <x:f>IF(A75="","",IF(F75=0,"ناقص",IF(H75&gt;F75,"منحرف",IF(H75/F75&gt;='الإعداد'!$D$16,"معرض للخطر","منتظم"))))</x:f>
      </x:c>
      <x:c r="N75" s="65" t="str">
        <x:f>IF(A75="","",IF(J75=0,"ناقص",IF(K75&gt;J75,"منحرف",IF(K75/J75&gt;='الإعداد'!$D$17,"معرض للخطر","منتظم"))))</x:f>
      </x:c>
      <x:c r="O75" s="65" t="str">
        <x:f>IF(A75="","",IF(OR(COUNTIF($A$11:$A$120,A75)&gt;1,B75="",C75="",COUNTIF('الأهداف'!$A$11:$A$100,C75)=0,D75="",COUNTIF('المبادرات'!$A$11:$A$120,D75)=0,E75="",F75&lt;0,G75&lt;0,H75&lt;0,J75&lt;0,K75&lt;0),"خطأ","سليم"))</x:f>
      </x:c>
      <x:c r="P75" s="4"/>
      <x:c r="Q75" s="4"/>
      <x:c r="R75" s="4"/>
      <x:c r="S75" s="4"/>
      <x:c r="T75" s="4"/>
      <x:c r="U75" s="4"/>
      <x:c r="V75" s="4"/>
    </x:row>
    <x:row r="76">
      <x:c r="A76" s="29"/>
      <x:c r="B76" s="29"/>
      <x:c r="C76" s="29"/>
      <x:c r="D76" s="29"/>
      <x:c r="E76" s="29"/>
      <x:c r="F76" s="79"/>
      <x:c r="G76" s="79"/>
      <x:c r="H76" s="79"/>
      <x:c r="I76" s="99" t="str">
        <x:f>IF(A76="","",F76-H76)</x:f>
      </x:c>
      <x:c r="J76" s="82"/>
      <x:c r="K76" s="82"/>
      <x:c r="L76" s="102" t="str">
        <x:f>IF(A76="","",J76-K76)</x:f>
      </x:c>
      <x:c r="M76" s="65" t="str">
        <x:f>IF(A76="","",IF(F76=0,"ناقص",IF(H76&gt;F76,"منحرف",IF(H76/F76&gt;='الإعداد'!$D$16,"معرض للخطر","منتظم"))))</x:f>
      </x:c>
      <x:c r="N76" s="65" t="str">
        <x:f>IF(A76="","",IF(J76=0,"ناقص",IF(K76&gt;J76,"منحرف",IF(K76/J76&gt;='الإعداد'!$D$17,"معرض للخطر","منتظم"))))</x:f>
      </x:c>
      <x:c r="O76" s="65" t="str">
        <x:f>IF(A76="","",IF(OR(COUNTIF($A$11:$A$120,A76)&gt;1,B76="",C76="",COUNTIF('الأهداف'!$A$11:$A$100,C76)=0,D76="",COUNTIF('المبادرات'!$A$11:$A$120,D76)=0,E76="",F76&lt;0,G76&lt;0,H76&lt;0,J76&lt;0,K76&lt;0),"خطأ","سليم"))</x:f>
      </x:c>
      <x:c r="P76" s="4"/>
      <x:c r="Q76" s="4"/>
      <x:c r="R76" s="4"/>
      <x:c r="S76" s="4"/>
      <x:c r="T76" s="4"/>
      <x:c r="U76" s="4"/>
      <x:c r="V76" s="4"/>
    </x:row>
    <x:row r="77">
      <x:c r="A77" s="29"/>
      <x:c r="B77" s="29"/>
      <x:c r="C77" s="29"/>
      <x:c r="D77" s="29"/>
      <x:c r="E77" s="29"/>
      <x:c r="F77" s="79"/>
      <x:c r="G77" s="79"/>
      <x:c r="H77" s="79"/>
      <x:c r="I77" s="99" t="str">
        <x:f>IF(A77="","",F77-H77)</x:f>
      </x:c>
      <x:c r="J77" s="82"/>
      <x:c r="K77" s="82"/>
      <x:c r="L77" s="102" t="str">
        <x:f>IF(A77="","",J77-K77)</x:f>
      </x:c>
      <x:c r="M77" s="65" t="str">
        <x:f>IF(A77="","",IF(F77=0,"ناقص",IF(H77&gt;F77,"منحرف",IF(H77/F77&gt;='الإعداد'!$D$16,"معرض للخطر","منتظم"))))</x:f>
      </x:c>
      <x:c r="N77" s="65" t="str">
        <x:f>IF(A77="","",IF(J77=0,"ناقص",IF(K77&gt;J77,"منحرف",IF(K77/J77&gt;='الإعداد'!$D$17,"معرض للخطر","منتظم"))))</x:f>
      </x:c>
      <x:c r="O77" s="65" t="str">
        <x:f>IF(A77="","",IF(OR(COUNTIF($A$11:$A$120,A77)&gt;1,B77="",C77="",COUNTIF('الأهداف'!$A$11:$A$100,C77)=0,D77="",COUNTIF('المبادرات'!$A$11:$A$120,D77)=0,E77="",F77&lt;0,G77&lt;0,H77&lt;0,J77&lt;0,K77&lt;0),"خطأ","سليم"))</x:f>
      </x:c>
      <x:c r="P77" s="4"/>
      <x:c r="Q77" s="4"/>
      <x:c r="R77" s="4"/>
      <x:c r="S77" s="4"/>
      <x:c r="T77" s="4"/>
      <x:c r="U77" s="4"/>
      <x:c r="V77" s="4"/>
    </x:row>
    <x:row r="78">
      <x:c r="A78" s="29"/>
      <x:c r="B78" s="29"/>
      <x:c r="C78" s="29"/>
      <x:c r="D78" s="29"/>
      <x:c r="E78" s="29"/>
      <x:c r="F78" s="79"/>
      <x:c r="G78" s="79"/>
      <x:c r="H78" s="79"/>
      <x:c r="I78" s="99" t="str">
        <x:f>IF(A78="","",F78-H78)</x:f>
      </x:c>
      <x:c r="J78" s="82"/>
      <x:c r="K78" s="82"/>
      <x:c r="L78" s="102" t="str">
        <x:f>IF(A78="","",J78-K78)</x:f>
      </x:c>
      <x:c r="M78" s="65" t="str">
        <x:f>IF(A78="","",IF(F78=0,"ناقص",IF(H78&gt;F78,"منحرف",IF(H78/F78&gt;='الإعداد'!$D$16,"معرض للخطر","منتظم"))))</x:f>
      </x:c>
      <x:c r="N78" s="65" t="str">
        <x:f>IF(A78="","",IF(J78=0,"ناقص",IF(K78&gt;J78,"منحرف",IF(K78/J78&gt;='الإعداد'!$D$17,"معرض للخطر","منتظم"))))</x:f>
      </x:c>
      <x:c r="O78" s="65" t="str">
        <x:f>IF(A78="","",IF(OR(COUNTIF($A$11:$A$120,A78)&gt;1,B78="",C78="",COUNTIF('الأهداف'!$A$11:$A$100,C78)=0,D78="",COUNTIF('المبادرات'!$A$11:$A$120,D78)=0,E78="",F78&lt;0,G78&lt;0,H78&lt;0,J78&lt;0,K78&lt;0),"خطأ","سليم"))</x:f>
      </x:c>
      <x:c r="P78" s="4"/>
      <x:c r="Q78" s="4"/>
      <x:c r="R78" s="4"/>
      <x:c r="S78" s="4"/>
      <x:c r="T78" s="4"/>
      <x:c r="U78" s="4"/>
      <x:c r="V78" s="4"/>
    </x:row>
    <x:row r="79">
      <x:c r="A79" s="29"/>
      <x:c r="B79" s="29"/>
      <x:c r="C79" s="29"/>
      <x:c r="D79" s="29"/>
      <x:c r="E79" s="29"/>
      <x:c r="F79" s="79"/>
      <x:c r="G79" s="79"/>
      <x:c r="H79" s="79"/>
      <x:c r="I79" s="99" t="str">
        <x:f>IF(A79="","",F79-H79)</x:f>
      </x:c>
      <x:c r="J79" s="82"/>
      <x:c r="K79" s="82"/>
      <x:c r="L79" s="102" t="str">
        <x:f>IF(A79="","",J79-K79)</x:f>
      </x:c>
      <x:c r="M79" s="65" t="str">
        <x:f>IF(A79="","",IF(F79=0,"ناقص",IF(H79&gt;F79,"منحرف",IF(H79/F79&gt;='الإعداد'!$D$16,"معرض للخطر","منتظم"))))</x:f>
      </x:c>
      <x:c r="N79" s="65" t="str">
        <x:f>IF(A79="","",IF(J79=0,"ناقص",IF(K79&gt;J79,"منحرف",IF(K79/J79&gt;='الإعداد'!$D$17,"معرض للخطر","منتظم"))))</x:f>
      </x:c>
      <x:c r="O79" s="65" t="str">
        <x:f>IF(A79="","",IF(OR(COUNTIF($A$11:$A$120,A79)&gt;1,B79="",C79="",COUNTIF('الأهداف'!$A$11:$A$100,C79)=0,D79="",COUNTIF('المبادرات'!$A$11:$A$120,D79)=0,E79="",F79&lt;0,G79&lt;0,H79&lt;0,J79&lt;0,K79&lt;0),"خطأ","سليم"))</x:f>
      </x:c>
      <x:c r="P79" s="4"/>
      <x:c r="Q79" s="4"/>
      <x:c r="R79" s="4"/>
      <x:c r="S79" s="4"/>
      <x:c r="T79" s="4"/>
      <x:c r="U79" s="4"/>
      <x:c r="V79" s="4"/>
    </x:row>
    <x:row r="80">
      <x:c r="A80" s="29"/>
      <x:c r="B80" s="29"/>
      <x:c r="C80" s="29"/>
      <x:c r="D80" s="29"/>
      <x:c r="E80" s="29"/>
      <x:c r="F80" s="79"/>
      <x:c r="G80" s="79"/>
      <x:c r="H80" s="79"/>
      <x:c r="I80" s="99" t="str">
        <x:f>IF(A80="","",F80-H80)</x:f>
      </x:c>
      <x:c r="J80" s="82"/>
      <x:c r="K80" s="82"/>
      <x:c r="L80" s="102" t="str">
        <x:f>IF(A80="","",J80-K80)</x:f>
      </x:c>
      <x:c r="M80" s="65" t="str">
        <x:f>IF(A80="","",IF(F80=0,"ناقص",IF(H80&gt;F80,"منحرف",IF(H80/F80&gt;='الإعداد'!$D$16,"معرض للخطر","منتظم"))))</x:f>
      </x:c>
      <x:c r="N80" s="65" t="str">
        <x:f>IF(A80="","",IF(J80=0,"ناقص",IF(K80&gt;J80,"منحرف",IF(K80/J80&gt;='الإعداد'!$D$17,"معرض للخطر","منتظم"))))</x:f>
      </x:c>
      <x:c r="O80" s="65" t="str">
        <x:f>IF(A80="","",IF(OR(COUNTIF($A$11:$A$120,A80)&gt;1,B80="",C80="",COUNTIF('الأهداف'!$A$11:$A$100,C80)=0,D80="",COUNTIF('المبادرات'!$A$11:$A$120,D80)=0,E80="",F80&lt;0,G80&lt;0,H80&lt;0,J80&lt;0,K80&lt;0),"خطأ","سليم"))</x:f>
      </x:c>
      <x:c r="P80" s="4"/>
      <x:c r="Q80" s="4"/>
      <x:c r="R80" s="4"/>
      <x:c r="S80" s="4"/>
      <x:c r="T80" s="4"/>
      <x:c r="U80" s="4"/>
      <x:c r="V80" s="4"/>
    </x:row>
    <x:row r="81">
      <x:c r="A81" s="29"/>
      <x:c r="B81" s="29"/>
      <x:c r="C81" s="29"/>
      <x:c r="D81" s="29"/>
      <x:c r="E81" s="29"/>
      <x:c r="F81" s="79"/>
      <x:c r="G81" s="79"/>
      <x:c r="H81" s="79"/>
      <x:c r="I81" s="99" t="str">
        <x:f>IF(A81="","",F81-H81)</x:f>
      </x:c>
      <x:c r="J81" s="82"/>
      <x:c r="K81" s="82"/>
      <x:c r="L81" s="102" t="str">
        <x:f>IF(A81="","",J81-K81)</x:f>
      </x:c>
      <x:c r="M81" s="65" t="str">
        <x:f>IF(A81="","",IF(F81=0,"ناقص",IF(H81&gt;F81,"منحرف",IF(H81/F81&gt;='الإعداد'!$D$16,"معرض للخطر","منتظم"))))</x:f>
      </x:c>
      <x:c r="N81" s="65" t="str">
        <x:f>IF(A81="","",IF(J81=0,"ناقص",IF(K81&gt;J81,"منحرف",IF(K81/J81&gt;='الإعداد'!$D$17,"معرض للخطر","منتظم"))))</x:f>
      </x:c>
      <x:c r="O81" s="65" t="str">
        <x:f>IF(A81="","",IF(OR(COUNTIF($A$11:$A$120,A81)&gt;1,B81="",C81="",COUNTIF('الأهداف'!$A$11:$A$100,C81)=0,D81="",COUNTIF('المبادرات'!$A$11:$A$120,D81)=0,E81="",F81&lt;0,G81&lt;0,H81&lt;0,J81&lt;0,K81&lt;0),"خطأ","سليم"))</x:f>
      </x:c>
      <x:c r="P81" s="4"/>
      <x:c r="Q81" s="4"/>
      <x:c r="R81" s="4"/>
      <x:c r="S81" s="4"/>
      <x:c r="T81" s="4"/>
      <x:c r="U81" s="4"/>
      <x:c r="V81" s="4"/>
    </x:row>
    <x:row r="82">
      <x:c r="A82" s="29"/>
      <x:c r="B82" s="29"/>
      <x:c r="C82" s="29"/>
      <x:c r="D82" s="29"/>
      <x:c r="E82" s="29"/>
      <x:c r="F82" s="79"/>
      <x:c r="G82" s="79"/>
      <x:c r="H82" s="79"/>
      <x:c r="I82" s="99" t="str">
        <x:f>IF(A82="","",F82-H82)</x:f>
      </x:c>
      <x:c r="J82" s="82"/>
      <x:c r="K82" s="82"/>
      <x:c r="L82" s="102" t="str">
        <x:f>IF(A82="","",J82-K82)</x:f>
      </x:c>
      <x:c r="M82" s="65" t="str">
        <x:f>IF(A82="","",IF(F82=0,"ناقص",IF(H82&gt;F82,"منحرف",IF(H82/F82&gt;='الإعداد'!$D$16,"معرض للخطر","منتظم"))))</x:f>
      </x:c>
      <x:c r="N82" s="65" t="str">
        <x:f>IF(A82="","",IF(J82=0,"ناقص",IF(K82&gt;J82,"منحرف",IF(K82/J82&gt;='الإعداد'!$D$17,"معرض للخطر","منتظم"))))</x:f>
      </x:c>
      <x:c r="O82" s="65" t="str">
        <x:f>IF(A82="","",IF(OR(COUNTIF($A$11:$A$120,A82)&gt;1,B82="",C82="",COUNTIF('الأهداف'!$A$11:$A$100,C82)=0,D82="",COUNTIF('المبادرات'!$A$11:$A$120,D82)=0,E82="",F82&lt;0,G82&lt;0,H82&lt;0,J82&lt;0,K82&lt;0),"خطأ","سليم"))</x:f>
      </x:c>
      <x:c r="P82" s="4"/>
      <x:c r="Q82" s="4"/>
      <x:c r="R82" s="4"/>
      <x:c r="S82" s="4"/>
      <x:c r="T82" s="4"/>
      <x:c r="U82" s="4"/>
      <x:c r="V82" s="4"/>
    </x:row>
    <x:row r="83">
      <x:c r="A83" s="29"/>
      <x:c r="B83" s="29"/>
      <x:c r="C83" s="29"/>
      <x:c r="D83" s="29"/>
      <x:c r="E83" s="29"/>
      <x:c r="F83" s="79"/>
      <x:c r="G83" s="79"/>
      <x:c r="H83" s="79"/>
      <x:c r="I83" s="99" t="str">
        <x:f>IF(A83="","",F83-H83)</x:f>
      </x:c>
      <x:c r="J83" s="82"/>
      <x:c r="K83" s="82"/>
      <x:c r="L83" s="102" t="str">
        <x:f>IF(A83="","",J83-K83)</x:f>
      </x:c>
      <x:c r="M83" s="65" t="str">
        <x:f>IF(A83="","",IF(F83=0,"ناقص",IF(H83&gt;F83,"منحرف",IF(H83/F83&gt;='الإعداد'!$D$16,"معرض للخطر","منتظم"))))</x:f>
      </x:c>
      <x:c r="N83" s="65" t="str">
        <x:f>IF(A83="","",IF(J83=0,"ناقص",IF(K83&gt;J83,"منحرف",IF(K83/J83&gt;='الإعداد'!$D$17,"معرض للخطر","منتظم"))))</x:f>
      </x:c>
      <x:c r="O83" s="65" t="str">
        <x:f>IF(A83="","",IF(OR(COUNTIF($A$11:$A$120,A83)&gt;1,B83="",C83="",COUNTIF('الأهداف'!$A$11:$A$100,C83)=0,D83="",COUNTIF('المبادرات'!$A$11:$A$120,D83)=0,E83="",F83&lt;0,G83&lt;0,H83&lt;0,J83&lt;0,K83&lt;0),"خطأ","سليم"))</x:f>
      </x:c>
      <x:c r="P83" s="4"/>
      <x:c r="Q83" s="4"/>
      <x:c r="R83" s="4"/>
      <x:c r="S83" s="4"/>
      <x:c r="T83" s="4"/>
      <x:c r="U83" s="4"/>
      <x:c r="V83" s="4"/>
    </x:row>
    <x:row r="84">
      <x:c r="A84" s="29"/>
      <x:c r="B84" s="29"/>
      <x:c r="C84" s="29"/>
      <x:c r="D84" s="29"/>
      <x:c r="E84" s="29"/>
      <x:c r="F84" s="79"/>
      <x:c r="G84" s="79"/>
      <x:c r="H84" s="79"/>
      <x:c r="I84" s="99" t="str">
        <x:f>IF(A84="","",F84-H84)</x:f>
      </x:c>
      <x:c r="J84" s="82"/>
      <x:c r="K84" s="82"/>
      <x:c r="L84" s="102" t="str">
        <x:f>IF(A84="","",J84-K84)</x:f>
      </x:c>
      <x:c r="M84" s="65" t="str">
        <x:f>IF(A84="","",IF(F84=0,"ناقص",IF(H84&gt;F84,"منحرف",IF(H84/F84&gt;='الإعداد'!$D$16,"معرض للخطر","منتظم"))))</x:f>
      </x:c>
      <x:c r="N84" s="65" t="str">
        <x:f>IF(A84="","",IF(J84=0,"ناقص",IF(K84&gt;J84,"منحرف",IF(K84/J84&gt;='الإعداد'!$D$17,"معرض للخطر","منتظم"))))</x:f>
      </x:c>
      <x:c r="O84" s="65" t="str">
        <x:f>IF(A84="","",IF(OR(COUNTIF($A$11:$A$120,A84)&gt;1,B84="",C84="",COUNTIF('الأهداف'!$A$11:$A$100,C84)=0,D84="",COUNTIF('المبادرات'!$A$11:$A$120,D84)=0,E84="",F84&lt;0,G84&lt;0,H84&lt;0,J84&lt;0,K84&lt;0),"خطأ","سليم"))</x:f>
      </x:c>
      <x:c r="P84" s="4"/>
      <x:c r="Q84" s="4"/>
      <x:c r="R84" s="4"/>
      <x:c r="S84" s="4"/>
      <x:c r="T84" s="4"/>
      <x:c r="U84" s="4"/>
      <x:c r="V84" s="4"/>
    </x:row>
    <x:row r="85">
      <x:c r="A85" s="29"/>
      <x:c r="B85" s="29"/>
      <x:c r="C85" s="29"/>
      <x:c r="D85" s="29"/>
      <x:c r="E85" s="29"/>
      <x:c r="F85" s="79"/>
      <x:c r="G85" s="79"/>
      <x:c r="H85" s="79"/>
      <x:c r="I85" s="99" t="str">
        <x:f>IF(A85="","",F85-H85)</x:f>
      </x:c>
      <x:c r="J85" s="82"/>
      <x:c r="K85" s="82"/>
      <x:c r="L85" s="102" t="str">
        <x:f>IF(A85="","",J85-K85)</x:f>
      </x:c>
      <x:c r="M85" s="65" t="str">
        <x:f>IF(A85="","",IF(F85=0,"ناقص",IF(H85&gt;F85,"منحرف",IF(H85/F85&gt;='الإعداد'!$D$16,"معرض للخطر","منتظم"))))</x:f>
      </x:c>
      <x:c r="N85" s="65" t="str">
        <x:f>IF(A85="","",IF(J85=0,"ناقص",IF(K85&gt;J85,"منحرف",IF(K85/J85&gt;='الإعداد'!$D$17,"معرض للخطر","منتظم"))))</x:f>
      </x:c>
      <x:c r="O85" s="65" t="str">
        <x:f>IF(A85="","",IF(OR(COUNTIF($A$11:$A$120,A85)&gt;1,B85="",C85="",COUNTIF('الأهداف'!$A$11:$A$100,C85)=0,D85="",COUNTIF('المبادرات'!$A$11:$A$120,D85)=0,E85="",F85&lt;0,G85&lt;0,H85&lt;0,J85&lt;0,K85&lt;0),"خطأ","سليم"))</x:f>
      </x:c>
      <x:c r="P85" s="4"/>
      <x:c r="Q85" s="4"/>
      <x:c r="R85" s="4"/>
      <x:c r="S85" s="4"/>
      <x:c r="T85" s="4"/>
      <x:c r="U85" s="4"/>
      <x:c r="V85" s="4"/>
    </x:row>
    <x:row r="86">
      <x:c r="A86" s="29"/>
      <x:c r="B86" s="29"/>
      <x:c r="C86" s="29"/>
      <x:c r="D86" s="29"/>
      <x:c r="E86" s="29"/>
      <x:c r="F86" s="79"/>
      <x:c r="G86" s="79"/>
      <x:c r="H86" s="79"/>
      <x:c r="I86" s="99" t="str">
        <x:f>IF(A86="","",F86-H86)</x:f>
      </x:c>
      <x:c r="J86" s="82"/>
      <x:c r="K86" s="82"/>
      <x:c r="L86" s="102" t="str">
        <x:f>IF(A86="","",J86-K86)</x:f>
      </x:c>
      <x:c r="M86" s="65" t="str">
        <x:f>IF(A86="","",IF(F86=0,"ناقص",IF(H86&gt;F86,"منحرف",IF(H86/F86&gt;='الإعداد'!$D$16,"معرض للخطر","منتظم"))))</x:f>
      </x:c>
      <x:c r="N86" s="65" t="str">
        <x:f>IF(A86="","",IF(J86=0,"ناقص",IF(K86&gt;J86,"منحرف",IF(K86/J86&gt;='الإعداد'!$D$17,"معرض للخطر","منتظم"))))</x:f>
      </x:c>
      <x:c r="O86" s="65" t="str">
        <x:f>IF(A86="","",IF(OR(COUNTIF($A$11:$A$120,A86)&gt;1,B86="",C86="",COUNTIF('الأهداف'!$A$11:$A$100,C86)=0,D86="",COUNTIF('المبادرات'!$A$11:$A$120,D86)=0,E86="",F86&lt;0,G86&lt;0,H86&lt;0,J86&lt;0,K86&lt;0),"خطأ","سليم"))</x:f>
      </x:c>
      <x:c r="P86" s="4"/>
      <x:c r="Q86" s="4"/>
      <x:c r="R86" s="4"/>
      <x:c r="S86" s="4"/>
      <x:c r="T86" s="4"/>
      <x:c r="U86" s="4"/>
      <x:c r="V86" s="4"/>
    </x:row>
    <x:row r="87">
      <x:c r="A87" s="29"/>
      <x:c r="B87" s="29"/>
      <x:c r="C87" s="29"/>
      <x:c r="D87" s="29"/>
      <x:c r="E87" s="29"/>
      <x:c r="F87" s="79"/>
      <x:c r="G87" s="79"/>
      <x:c r="H87" s="79"/>
      <x:c r="I87" s="99" t="str">
        <x:f>IF(A87="","",F87-H87)</x:f>
      </x:c>
      <x:c r="J87" s="82"/>
      <x:c r="K87" s="82"/>
      <x:c r="L87" s="102" t="str">
        <x:f>IF(A87="","",J87-K87)</x:f>
      </x:c>
      <x:c r="M87" s="65" t="str">
        <x:f>IF(A87="","",IF(F87=0,"ناقص",IF(H87&gt;F87,"منحرف",IF(H87/F87&gt;='الإعداد'!$D$16,"معرض للخطر","منتظم"))))</x:f>
      </x:c>
      <x:c r="N87" s="65" t="str">
        <x:f>IF(A87="","",IF(J87=0,"ناقص",IF(K87&gt;J87,"منحرف",IF(K87/J87&gt;='الإعداد'!$D$17,"معرض للخطر","منتظم"))))</x:f>
      </x:c>
      <x:c r="O87" s="65" t="str">
        <x:f>IF(A87="","",IF(OR(COUNTIF($A$11:$A$120,A87)&gt;1,B87="",C87="",COUNTIF('الأهداف'!$A$11:$A$100,C87)=0,D87="",COUNTIF('المبادرات'!$A$11:$A$120,D87)=0,E87="",F87&lt;0,G87&lt;0,H87&lt;0,J87&lt;0,K87&lt;0),"خطأ","سليم"))</x:f>
      </x:c>
      <x:c r="P87" s="4"/>
      <x:c r="Q87" s="4"/>
      <x:c r="R87" s="4"/>
      <x:c r="S87" s="4"/>
      <x:c r="T87" s="4"/>
      <x:c r="U87" s="4"/>
      <x:c r="V87" s="4"/>
    </x:row>
    <x:row r="88">
      <x:c r="A88" s="29"/>
      <x:c r="B88" s="29"/>
      <x:c r="C88" s="29"/>
      <x:c r="D88" s="29"/>
      <x:c r="E88" s="29"/>
      <x:c r="F88" s="79"/>
      <x:c r="G88" s="79"/>
      <x:c r="H88" s="79"/>
      <x:c r="I88" s="99" t="str">
        <x:f>IF(A88="","",F88-H88)</x:f>
      </x:c>
      <x:c r="J88" s="82"/>
      <x:c r="K88" s="82"/>
      <x:c r="L88" s="102" t="str">
        <x:f>IF(A88="","",J88-K88)</x:f>
      </x:c>
      <x:c r="M88" s="65" t="str">
        <x:f>IF(A88="","",IF(F88=0,"ناقص",IF(H88&gt;F88,"منحرف",IF(H88/F88&gt;='الإعداد'!$D$16,"معرض للخطر","منتظم"))))</x:f>
      </x:c>
      <x:c r="N88" s="65" t="str">
        <x:f>IF(A88="","",IF(J88=0,"ناقص",IF(K88&gt;J88,"منحرف",IF(K88/J88&gt;='الإعداد'!$D$17,"معرض للخطر","منتظم"))))</x:f>
      </x:c>
      <x:c r="O88" s="65" t="str">
        <x:f>IF(A88="","",IF(OR(COUNTIF($A$11:$A$120,A88)&gt;1,B88="",C88="",COUNTIF('الأهداف'!$A$11:$A$100,C88)=0,D88="",COUNTIF('المبادرات'!$A$11:$A$120,D88)=0,E88="",F88&lt;0,G88&lt;0,H88&lt;0,J88&lt;0,K88&lt;0),"خطأ","سليم"))</x:f>
      </x:c>
      <x:c r="P88" s="4"/>
      <x:c r="Q88" s="4"/>
      <x:c r="R88" s="4"/>
      <x:c r="S88" s="4"/>
      <x:c r="T88" s="4"/>
      <x:c r="U88" s="4"/>
      <x:c r="V88" s="4"/>
    </x:row>
    <x:row r="89">
      <x:c r="A89" s="29"/>
      <x:c r="B89" s="29"/>
      <x:c r="C89" s="29"/>
      <x:c r="D89" s="29"/>
      <x:c r="E89" s="29"/>
      <x:c r="F89" s="79"/>
      <x:c r="G89" s="79"/>
      <x:c r="H89" s="79"/>
      <x:c r="I89" s="99" t="str">
        <x:f>IF(A89="","",F89-H89)</x:f>
      </x:c>
      <x:c r="J89" s="82"/>
      <x:c r="K89" s="82"/>
      <x:c r="L89" s="102" t="str">
        <x:f>IF(A89="","",J89-K89)</x:f>
      </x:c>
      <x:c r="M89" s="65" t="str">
        <x:f>IF(A89="","",IF(F89=0,"ناقص",IF(H89&gt;F89,"منحرف",IF(H89/F89&gt;='الإعداد'!$D$16,"معرض للخطر","منتظم"))))</x:f>
      </x:c>
      <x:c r="N89" s="65" t="str">
        <x:f>IF(A89="","",IF(J89=0,"ناقص",IF(K89&gt;J89,"منحرف",IF(K89/J89&gt;='الإعداد'!$D$17,"معرض للخطر","منتظم"))))</x:f>
      </x:c>
      <x:c r="O89" s="65" t="str">
        <x:f>IF(A89="","",IF(OR(COUNTIF($A$11:$A$120,A89)&gt;1,B89="",C89="",COUNTIF('الأهداف'!$A$11:$A$100,C89)=0,D89="",COUNTIF('المبادرات'!$A$11:$A$120,D89)=0,E89="",F89&lt;0,G89&lt;0,H89&lt;0,J89&lt;0,K89&lt;0),"خطأ","سليم"))</x:f>
      </x:c>
      <x:c r="P89" s="4"/>
      <x:c r="Q89" s="4"/>
      <x:c r="R89" s="4"/>
      <x:c r="S89" s="4"/>
      <x:c r="T89" s="4"/>
      <x:c r="U89" s="4"/>
      <x:c r="V89" s="4"/>
    </x:row>
    <x:row r="90">
      <x:c r="A90" s="29"/>
      <x:c r="B90" s="29"/>
      <x:c r="C90" s="29"/>
      <x:c r="D90" s="29"/>
      <x:c r="E90" s="29"/>
      <x:c r="F90" s="79"/>
      <x:c r="G90" s="79"/>
      <x:c r="H90" s="79"/>
      <x:c r="I90" s="99" t="str">
        <x:f>IF(A90="","",F90-H90)</x:f>
      </x:c>
      <x:c r="J90" s="82"/>
      <x:c r="K90" s="82"/>
      <x:c r="L90" s="102" t="str">
        <x:f>IF(A90="","",J90-K90)</x:f>
      </x:c>
      <x:c r="M90" s="65" t="str">
        <x:f>IF(A90="","",IF(F90=0,"ناقص",IF(H90&gt;F90,"منحرف",IF(H90/F90&gt;='الإعداد'!$D$16,"معرض للخطر","منتظم"))))</x:f>
      </x:c>
      <x:c r="N90" s="65" t="str">
        <x:f>IF(A90="","",IF(J90=0,"ناقص",IF(K90&gt;J90,"منحرف",IF(K90/J90&gt;='الإعداد'!$D$17,"معرض للخطر","منتظم"))))</x:f>
      </x:c>
      <x:c r="O90" s="65" t="str">
        <x:f>IF(A90="","",IF(OR(COUNTIF($A$11:$A$120,A90)&gt;1,B90="",C90="",COUNTIF('الأهداف'!$A$11:$A$100,C90)=0,D90="",COUNTIF('المبادرات'!$A$11:$A$120,D90)=0,E90="",F90&lt;0,G90&lt;0,H90&lt;0,J90&lt;0,K90&lt;0),"خطأ","سليم"))</x:f>
      </x:c>
      <x:c r="P90" s="4"/>
      <x:c r="Q90" s="4"/>
      <x:c r="R90" s="4"/>
      <x:c r="S90" s="4"/>
      <x:c r="T90" s="4"/>
      <x:c r="U90" s="4"/>
      <x:c r="V90" s="4"/>
    </x:row>
    <x:row r="91">
      <x:c r="A91" s="29"/>
      <x:c r="B91" s="29"/>
      <x:c r="C91" s="29"/>
      <x:c r="D91" s="29"/>
      <x:c r="E91" s="29"/>
      <x:c r="F91" s="79"/>
      <x:c r="G91" s="79"/>
      <x:c r="H91" s="79"/>
      <x:c r="I91" s="99" t="str">
        <x:f>IF(A91="","",F91-H91)</x:f>
      </x:c>
      <x:c r="J91" s="82"/>
      <x:c r="K91" s="82"/>
      <x:c r="L91" s="102" t="str">
        <x:f>IF(A91="","",J91-K91)</x:f>
      </x:c>
      <x:c r="M91" s="65" t="str">
        <x:f>IF(A91="","",IF(F91=0,"ناقص",IF(H91&gt;F91,"منحرف",IF(H91/F91&gt;='الإعداد'!$D$16,"معرض للخطر","منتظم"))))</x:f>
      </x:c>
      <x:c r="N91" s="65" t="str">
        <x:f>IF(A91="","",IF(J91=0,"ناقص",IF(K91&gt;J91,"منحرف",IF(K91/J91&gt;='الإعداد'!$D$17,"معرض للخطر","منتظم"))))</x:f>
      </x:c>
      <x:c r="O91" s="65" t="str">
        <x:f>IF(A91="","",IF(OR(COUNTIF($A$11:$A$120,A91)&gt;1,B91="",C91="",COUNTIF('الأهداف'!$A$11:$A$100,C91)=0,D91="",COUNTIF('المبادرات'!$A$11:$A$120,D91)=0,E91="",F91&lt;0,G91&lt;0,H91&lt;0,J91&lt;0,K91&lt;0),"خطأ","سليم"))</x:f>
      </x:c>
      <x:c r="P91" s="4"/>
      <x:c r="Q91" s="4"/>
      <x:c r="R91" s="4"/>
      <x:c r="S91" s="4"/>
      <x:c r="T91" s="4"/>
      <x:c r="U91" s="4"/>
      <x:c r="V91" s="4"/>
    </x:row>
    <x:row r="92">
      <x:c r="A92" s="29"/>
      <x:c r="B92" s="29"/>
      <x:c r="C92" s="29"/>
      <x:c r="D92" s="29"/>
      <x:c r="E92" s="29"/>
      <x:c r="F92" s="79"/>
      <x:c r="G92" s="79"/>
      <x:c r="H92" s="79"/>
      <x:c r="I92" s="99" t="str">
        <x:f>IF(A92="","",F92-H92)</x:f>
      </x:c>
      <x:c r="J92" s="82"/>
      <x:c r="K92" s="82"/>
      <x:c r="L92" s="102" t="str">
        <x:f>IF(A92="","",J92-K92)</x:f>
      </x:c>
      <x:c r="M92" s="65" t="str">
        <x:f>IF(A92="","",IF(F92=0,"ناقص",IF(H92&gt;F92,"منحرف",IF(H92/F92&gt;='الإعداد'!$D$16,"معرض للخطر","منتظم"))))</x:f>
      </x:c>
      <x:c r="N92" s="65" t="str">
        <x:f>IF(A92="","",IF(J92=0,"ناقص",IF(K92&gt;J92,"منحرف",IF(K92/J92&gt;='الإعداد'!$D$17,"معرض للخطر","منتظم"))))</x:f>
      </x:c>
      <x:c r="O92" s="65" t="str">
        <x:f>IF(A92="","",IF(OR(COUNTIF($A$11:$A$120,A92)&gt;1,B92="",C92="",COUNTIF('الأهداف'!$A$11:$A$100,C92)=0,D92="",COUNTIF('المبادرات'!$A$11:$A$120,D92)=0,E92="",F92&lt;0,G92&lt;0,H92&lt;0,J92&lt;0,K92&lt;0),"خطأ","سليم"))</x:f>
      </x:c>
      <x:c r="P92" s="4"/>
      <x:c r="Q92" s="4"/>
      <x:c r="R92" s="4"/>
      <x:c r="S92" s="4"/>
      <x:c r="T92" s="4"/>
      <x:c r="U92" s="4"/>
      <x:c r="V92" s="4"/>
    </x:row>
    <x:row r="93">
      <x:c r="A93" s="29"/>
      <x:c r="B93" s="29"/>
      <x:c r="C93" s="29"/>
      <x:c r="D93" s="29"/>
      <x:c r="E93" s="29"/>
      <x:c r="F93" s="79"/>
      <x:c r="G93" s="79"/>
      <x:c r="H93" s="79"/>
      <x:c r="I93" s="99" t="str">
        <x:f>IF(A93="","",F93-H93)</x:f>
      </x:c>
      <x:c r="J93" s="82"/>
      <x:c r="K93" s="82"/>
      <x:c r="L93" s="102" t="str">
        <x:f>IF(A93="","",J93-K93)</x:f>
      </x:c>
      <x:c r="M93" s="65" t="str">
        <x:f>IF(A93="","",IF(F93=0,"ناقص",IF(H93&gt;F93,"منحرف",IF(H93/F93&gt;='الإعداد'!$D$16,"معرض للخطر","منتظم"))))</x:f>
      </x:c>
      <x:c r="N93" s="65" t="str">
        <x:f>IF(A93="","",IF(J93=0,"ناقص",IF(K93&gt;J93,"منحرف",IF(K93/J93&gt;='الإعداد'!$D$17,"معرض للخطر","منتظم"))))</x:f>
      </x:c>
      <x:c r="O93" s="65" t="str">
        <x:f>IF(A93="","",IF(OR(COUNTIF($A$11:$A$120,A93)&gt;1,B93="",C93="",COUNTIF('الأهداف'!$A$11:$A$100,C93)=0,D93="",COUNTIF('المبادرات'!$A$11:$A$120,D93)=0,E93="",F93&lt;0,G93&lt;0,H93&lt;0,J93&lt;0,K93&lt;0),"خطأ","سليم"))</x:f>
      </x:c>
      <x:c r="P93" s="4"/>
      <x:c r="Q93" s="4"/>
      <x:c r="R93" s="4"/>
      <x:c r="S93" s="4"/>
      <x:c r="T93" s="4"/>
      <x:c r="U93" s="4"/>
      <x:c r="V93" s="4"/>
    </x:row>
    <x:row r="94">
      <x:c r="A94" s="29"/>
      <x:c r="B94" s="29"/>
      <x:c r="C94" s="29"/>
      <x:c r="D94" s="29"/>
      <x:c r="E94" s="29"/>
      <x:c r="F94" s="79"/>
      <x:c r="G94" s="79"/>
      <x:c r="H94" s="79"/>
      <x:c r="I94" s="99" t="str">
        <x:f>IF(A94="","",F94-H94)</x:f>
      </x:c>
      <x:c r="J94" s="82"/>
      <x:c r="K94" s="82"/>
      <x:c r="L94" s="102" t="str">
        <x:f>IF(A94="","",J94-K94)</x:f>
      </x:c>
      <x:c r="M94" s="65" t="str">
        <x:f>IF(A94="","",IF(F94=0,"ناقص",IF(H94&gt;F94,"منحرف",IF(H94/F94&gt;='الإعداد'!$D$16,"معرض للخطر","منتظم"))))</x:f>
      </x:c>
      <x:c r="N94" s="65" t="str">
        <x:f>IF(A94="","",IF(J94=0,"ناقص",IF(K94&gt;J94,"منحرف",IF(K94/J94&gt;='الإعداد'!$D$17,"معرض للخطر","منتظم"))))</x:f>
      </x:c>
      <x:c r="O94" s="65" t="str">
        <x:f>IF(A94="","",IF(OR(COUNTIF($A$11:$A$120,A94)&gt;1,B94="",C94="",COUNTIF('الأهداف'!$A$11:$A$100,C94)=0,D94="",COUNTIF('المبادرات'!$A$11:$A$120,D94)=0,E94="",F94&lt;0,G94&lt;0,H94&lt;0,J94&lt;0,K94&lt;0),"خطأ","سليم"))</x:f>
      </x:c>
      <x:c r="P94" s="4"/>
      <x:c r="Q94" s="4"/>
      <x:c r="R94" s="4"/>
      <x:c r="S94" s="4"/>
      <x:c r="T94" s="4"/>
      <x:c r="U94" s="4"/>
      <x:c r="V94" s="4"/>
    </x:row>
    <x:row r="95">
      <x:c r="A95" s="29"/>
      <x:c r="B95" s="29"/>
      <x:c r="C95" s="29"/>
      <x:c r="D95" s="29"/>
      <x:c r="E95" s="29"/>
      <x:c r="F95" s="79"/>
      <x:c r="G95" s="79"/>
      <x:c r="H95" s="79"/>
      <x:c r="I95" s="99" t="str">
        <x:f>IF(A95="","",F95-H95)</x:f>
      </x:c>
      <x:c r="J95" s="82"/>
      <x:c r="K95" s="82"/>
      <x:c r="L95" s="102" t="str">
        <x:f>IF(A95="","",J95-K95)</x:f>
      </x:c>
      <x:c r="M95" s="65" t="str">
        <x:f>IF(A95="","",IF(F95=0,"ناقص",IF(H95&gt;F95,"منحرف",IF(H95/F95&gt;='الإعداد'!$D$16,"معرض للخطر","منتظم"))))</x:f>
      </x:c>
      <x:c r="N95" s="65" t="str">
        <x:f>IF(A95="","",IF(J95=0,"ناقص",IF(K95&gt;J95,"منحرف",IF(K95/J95&gt;='الإعداد'!$D$17,"معرض للخطر","منتظم"))))</x:f>
      </x:c>
      <x:c r="O95" s="65" t="str">
        <x:f>IF(A95="","",IF(OR(COUNTIF($A$11:$A$120,A95)&gt;1,B95="",C95="",COUNTIF('الأهداف'!$A$11:$A$100,C95)=0,D95="",COUNTIF('المبادرات'!$A$11:$A$120,D95)=0,E95="",F95&lt;0,G95&lt;0,H95&lt;0,J95&lt;0,K95&lt;0),"خطأ","سليم"))</x:f>
      </x:c>
      <x:c r="P95" s="4"/>
      <x:c r="Q95" s="4"/>
      <x:c r="R95" s="4"/>
      <x:c r="S95" s="4"/>
      <x:c r="T95" s="4"/>
      <x:c r="U95" s="4"/>
      <x:c r="V95" s="4"/>
    </x:row>
    <x:row r="96">
      <x:c r="A96" s="29"/>
      <x:c r="B96" s="29"/>
      <x:c r="C96" s="29"/>
      <x:c r="D96" s="29"/>
      <x:c r="E96" s="29"/>
      <x:c r="F96" s="79"/>
      <x:c r="G96" s="79"/>
      <x:c r="H96" s="79"/>
      <x:c r="I96" s="99" t="str">
        <x:f>IF(A96="","",F96-H96)</x:f>
      </x:c>
      <x:c r="J96" s="82"/>
      <x:c r="K96" s="82"/>
      <x:c r="L96" s="102" t="str">
        <x:f>IF(A96="","",J96-K96)</x:f>
      </x:c>
      <x:c r="M96" s="65" t="str">
        <x:f>IF(A96="","",IF(F96=0,"ناقص",IF(H96&gt;F96,"منحرف",IF(H96/F96&gt;='الإعداد'!$D$16,"معرض للخطر","منتظم"))))</x:f>
      </x:c>
      <x:c r="N96" s="65" t="str">
        <x:f>IF(A96="","",IF(J96=0,"ناقص",IF(K96&gt;J96,"منحرف",IF(K96/J96&gt;='الإعداد'!$D$17,"معرض للخطر","منتظم"))))</x:f>
      </x:c>
      <x:c r="O96" s="65" t="str">
        <x:f>IF(A96="","",IF(OR(COUNTIF($A$11:$A$120,A96)&gt;1,B96="",C96="",COUNTIF('الأهداف'!$A$11:$A$100,C96)=0,D96="",COUNTIF('المبادرات'!$A$11:$A$120,D96)=0,E96="",F96&lt;0,G96&lt;0,H96&lt;0,J96&lt;0,K96&lt;0),"خطأ","سليم"))</x:f>
      </x:c>
      <x:c r="P96" s="4"/>
      <x:c r="Q96" s="4"/>
      <x:c r="R96" s="4"/>
      <x:c r="S96" s="4"/>
      <x:c r="T96" s="4"/>
      <x:c r="U96" s="4"/>
      <x:c r="V96" s="4"/>
    </x:row>
    <x:row r="97">
      <x:c r="A97" s="29"/>
      <x:c r="B97" s="29"/>
      <x:c r="C97" s="29"/>
      <x:c r="D97" s="29"/>
      <x:c r="E97" s="29"/>
      <x:c r="F97" s="79"/>
      <x:c r="G97" s="79"/>
      <x:c r="H97" s="79"/>
      <x:c r="I97" s="99" t="str">
        <x:f>IF(A97="","",F97-H97)</x:f>
      </x:c>
      <x:c r="J97" s="82"/>
      <x:c r="K97" s="82"/>
      <x:c r="L97" s="102" t="str">
        <x:f>IF(A97="","",J97-K97)</x:f>
      </x:c>
      <x:c r="M97" s="65" t="str">
        <x:f>IF(A97="","",IF(F97=0,"ناقص",IF(H97&gt;F97,"منحرف",IF(H97/F97&gt;='الإعداد'!$D$16,"معرض للخطر","منتظم"))))</x:f>
      </x:c>
      <x:c r="N97" s="65" t="str">
        <x:f>IF(A97="","",IF(J97=0,"ناقص",IF(K97&gt;J97,"منحرف",IF(K97/J97&gt;='الإعداد'!$D$17,"معرض للخطر","منتظم"))))</x:f>
      </x:c>
      <x:c r="O97" s="65" t="str">
        <x:f>IF(A97="","",IF(OR(COUNTIF($A$11:$A$120,A97)&gt;1,B97="",C97="",COUNTIF('الأهداف'!$A$11:$A$100,C97)=0,D97="",COUNTIF('المبادرات'!$A$11:$A$120,D97)=0,E97="",F97&lt;0,G97&lt;0,H97&lt;0,J97&lt;0,K97&lt;0),"خطأ","سليم"))</x:f>
      </x:c>
      <x:c r="P97" s="4"/>
      <x:c r="Q97" s="4"/>
      <x:c r="R97" s="4"/>
      <x:c r="S97" s="4"/>
      <x:c r="T97" s="4"/>
      <x:c r="U97" s="4"/>
      <x:c r="V97" s="4"/>
    </x:row>
    <x:row r="98">
      <x:c r="A98" s="29"/>
      <x:c r="B98" s="29"/>
      <x:c r="C98" s="29"/>
      <x:c r="D98" s="29"/>
      <x:c r="E98" s="29"/>
      <x:c r="F98" s="79"/>
      <x:c r="G98" s="79"/>
      <x:c r="H98" s="79"/>
      <x:c r="I98" s="99" t="str">
        <x:f>IF(A98="","",F98-H98)</x:f>
      </x:c>
      <x:c r="J98" s="82"/>
      <x:c r="K98" s="82"/>
      <x:c r="L98" s="102" t="str">
        <x:f>IF(A98="","",J98-K98)</x:f>
      </x:c>
      <x:c r="M98" s="65" t="str">
        <x:f>IF(A98="","",IF(F98=0,"ناقص",IF(H98&gt;F98,"منحرف",IF(H98/F98&gt;='الإعداد'!$D$16,"معرض للخطر","منتظم"))))</x:f>
      </x:c>
      <x:c r="N98" s="65" t="str">
        <x:f>IF(A98="","",IF(J98=0,"ناقص",IF(K98&gt;J98,"منحرف",IF(K98/J98&gt;='الإعداد'!$D$17,"معرض للخطر","منتظم"))))</x:f>
      </x:c>
      <x:c r="O98" s="65" t="str">
        <x:f>IF(A98="","",IF(OR(COUNTIF($A$11:$A$120,A98)&gt;1,B98="",C98="",COUNTIF('الأهداف'!$A$11:$A$100,C98)=0,D98="",COUNTIF('المبادرات'!$A$11:$A$120,D98)=0,E98="",F98&lt;0,G98&lt;0,H98&lt;0,J98&lt;0,K98&lt;0),"خطأ","سليم"))</x:f>
      </x:c>
      <x:c r="P98" s="4"/>
      <x:c r="Q98" s="4"/>
      <x:c r="R98" s="4"/>
      <x:c r="S98" s="4"/>
      <x:c r="T98" s="4"/>
      <x:c r="U98" s="4"/>
      <x:c r="V98" s="4"/>
    </x:row>
    <x:row r="99">
      <x:c r="A99" s="29"/>
      <x:c r="B99" s="29"/>
      <x:c r="C99" s="29"/>
      <x:c r="D99" s="29"/>
      <x:c r="E99" s="29"/>
      <x:c r="F99" s="79"/>
      <x:c r="G99" s="79"/>
      <x:c r="H99" s="79"/>
      <x:c r="I99" s="99" t="str">
        <x:f>IF(A99="","",F99-H99)</x:f>
      </x:c>
      <x:c r="J99" s="82"/>
      <x:c r="K99" s="82"/>
      <x:c r="L99" s="102" t="str">
        <x:f>IF(A99="","",J99-K99)</x:f>
      </x:c>
      <x:c r="M99" s="65" t="str">
        <x:f>IF(A99="","",IF(F99=0,"ناقص",IF(H99&gt;F99,"منحرف",IF(H99/F99&gt;='الإعداد'!$D$16,"معرض للخطر","منتظم"))))</x:f>
      </x:c>
      <x:c r="N99" s="65" t="str">
        <x:f>IF(A99="","",IF(J99=0,"ناقص",IF(K99&gt;J99,"منحرف",IF(K99/J99&gt;='الإعداد'!$D$17,"معرض للخطر","منتظم"))))</x:f>
      </x:c>
      <x:c r="O99" s="65" t="str">
        <x:f>IF(A99="","",IF(OR(COUNTIF($A$11:$A$120,A99)&gt;1,B99="",C99="",COUNTIF('الأهداف'!$A$11:$A$100,C99)=0,D99="",COUNTIF('المبادرات'!$A$11:$A$120,D99)=0,E99="",F99&lt;0,G99&lt;0,H99&lt;0,J99&lt;0,K99&lt;0),"خطأ","سليم"))</x:f>
      </x:c>
      <x:c r="P99" s="4"/>
      <x:c r="Q99" s="4"/>
      <x:c r="R99" s="4"/>
      <x:c r="S99" s="4"/>
      <x:c r="T99" s="4"/>
      <x:c r="U99" s="4"/>
      <x:c r="V99" s="4"/>
    </x:row>
    <x:row r="100">
      <x:c r="A100" s="29"/>
      <x:c r="B100" s="29"/>
      <x:c r="C100" s="29"/>
      <x:c r="D100" s="29"/>
      <x:c r="E100" s="29"/>
      <x:c r="F100" s="79"/>
      <x:c r="G100" s="79"/>
      <x:c r="H100" s="79"/>
      <x:c r="I100" s="99" t="str">
        <x:f>IF(A100="","",F100-H100)</x:f>
      </x:c>
      <x:c r="J100" s="82"/>
      <x:c r="K100" s="82"/>
      <x:c r="L100" s="102" t="str">
        <x:f>IF(A100="","",J100-K100)</x:f>
      </x:c>
      <x:c r="M100" s="65" t="str">
        <x:f>IF(A100="","",IF(F100=0,"ناقص",IF(H100&gt;F100,"منحرف",IF(H100/F100&gt;='الإعداد'!$D$16,"معرض للخطر","منتظم"))))</x:f>
      </x:c>
      <x:c r="N100" s="65" t="str">
        <x:f>IF(A100="","",IF(J100=0,"ناقص",IF(K100&gt;J100,"منحرف",IF(K100/J100&gt;='الإعداد'!$D$17,"معرض للخطر","منتظم"))))</x:f>
      </x:c>
      <x:c r="O100" s="65" t="str">
        <x:f>IF(A100="","",IF(OR(COUNTIF($A$11:$A$120,A100)&gt;1,B100="",C100="",COUNTIF('الأهداف'!$A$11:$A$100,C100)=0,D100="",COUNTIF('المبادرات'!$A$11:$A$120,D100)=0,E100="",F100&lt;0,G100&lt;0,H100&lt;0,J100&lt;0,K100&lt;0),"خطأ","سليم"))</x:f>
      </x:c>
      <x:c r="P100" s="4"/>
      <x:c r="Q100" s="4"/>
      <x:c r="R100" s="4"/>
      <x:c r="S100" s="4"/>
      <x:c r="T100" s="4"/>
      <x:c r="U100" s="4"/>
      <x:c r="V100" s="4"/>
    </x:row>
    <x:row r="101">
      <x:c r="A101" s="29"/>
      <x:c r="B101" s="29"/>
      <x:c r="C101" s="29"/>
      <x:c r="D101" s="29"/>
      <x:c r="E101" s="29"/>
      <x:c r="F101" s="79"/>
      <x:c r="G101" s="79"/>
      <x:c r="H101" s="79"/>
      <x:c r="I101" s="99" t="str">
        <x:f>IF(A101="","",F101-H101)</x:f>
      </x:c>
      <x:c r="J101" s="82"/>
      <x:c r="K101" s="82"/>
      <x:c r="L101" s="102" t="str">
        <x:f>IF(A101="","",J101-K101)</x:f>
      </x:c>
      <x:c r="M101" s="65" t="str">
        <x:f>IF(A101="","",IF(F101=0,"ناقص",IF(H101&gt;F101,"منحرف",IF(H101/F101&gt;='الإعداد'!$D$16,"معرض للخطر","منتظم"))))</x:f>
      </x:c>
      <x:c r="N101" s="65" t="str">
        <x:f>IF(A101="","",IF(J101=0,"ناقص",IF(K101&gt;J101,"منحرف",IF(K101/J101&gt;='الإعداد'!$D$17,"معرض للخطر","منتظم"))))</x:f>
      </x:c>
      <x:c r="O101" s="65" t="str">
        <x:f>IF(A101="","",IF(OR(COUNTIF($A$11:$A$120,A101)&gt;1,B101="",C101="",COUNTIF('الأهداف'!$A$11:$A$100,C101)=0,D101="",COUNTIF('المبادرات'!$A$11:$A$120,D101)=0,E101="",F101&lt;0,G101&lt;0,H101&lt;0,J101&lt;0,K101&lt;0),"خطأ","سليم"))</x:f>
      </x:c>
      <x:c r="P101" s="4"/>
      <x:c r="Q101" s="4"/>
      <x:c r="R101" s="4"/>
      <x:c r="S101" s="4"/>
      <x:c r="T101" s="4"/>
      <x:c r="U101" s="4"/>
      <x:c r="V101" s="4"/>
    </x:row>
    <x:row r="102">
      <x:c r="A102" s="29"/>
      <x:c r="B102" s="29"/>
      <x:c r="C102" s="29"/>
      <x:c r="D102" s="29"/>
      <x:c r="E102" s="29"/>
      <x:c r="F102" s="79"/>
      <x:c r="G102" s="79"/>
      <x:c r="H102" s="79"/>
      <x:c r="I102" s="99" t="str">
        <x:f>IF(A102="","",F102-H102)</x:f>
      </x:c>
      <x:c r="J102" s="82"/>
      <x:c r="K102" s="82"/>
      <x:c r="L102" s="102" t="str">
        <x:f>IF(A102="","",J102-K102)</x:f>
      </x:c>
      <x:c r="M102" s="65" t="str">
        <x:f>IF(A102="","",IF(F102=0,"ناقص",IF(H102&gt;F102,"منحرف",IF(H102/F102&gt;='الإعداد'!$D$16,"معرض للخطر","منتظم"))))</x:f>
      </x:c>
      <x:c r="N102" s="65" t="str">
        <x:f>IF(A102="","",IF(J102=0,"ناقص",IF(K102&gt;J102,"منحرف",IF(K102/J102&gt;='الإعداد'!$D$17,"معرض للخطر","منتظم"))))</x:f>
      </x:c>
      <x:c r="O102" s="65" t="str">
        <x:f>IF(A102="","",IF(OR(COUNTIF($A$11:$A$120,A102)&gt;1,B102="",C102="",COUNTIF('الأهداف'!$A$11:$A$100,C102)=0,D102="",COUNTIF('المبادرات'!$A$11:$A$120,D102)=0,E102="",F102&lt;0,G102&lt;0,H102&lt;0,J102&lt;0,K102&lt;0),"خطأ","سليم"))</x:f>
      </x:c>
      <x:c r="P102" s="4"/>
      <x:c r="Q102" s="4"/>
      <x:c r="R102" s="4"/>
      <x:c r="S102" s="4"/>
      <x:c r="T102" s="4"/>
      <x:c r="U102" s="4"/>
      <x:c r="V102" s="4"/>
    </x:row>
    <x:row r="103">
      <x:c r="A103" s="29"/>
      <x:c r="B103" s="29"/>
      <x:c r="C103" s="29"/>
      <x:c r="D103" s="29"/>
      <x:c r="E103" s="29"/>
      <x:c r="F103" s="79"/>
      <x:c r="G103" s="79"/>
      <x:c r="H103" s="79"/>
      <x:c r="I103" s="99" t="str">
        <x:f>IF(A103="","",F103-H103)</x:f>
      </x:c>
      <x:c r="J103" s="82"/>
      <x:c r="K103" s="82"/>
      <x:c r="L103" s="102" t="str">
        <x:f>IF(A103="","",J103-K103)</x:f>
      </x:c>
      <x:c r="M103" s="65" t="str">
        <x:f>IF(A103="","",IF(F103=0,"ناقص",IF(H103&gt;F103,"منحرف",IF(H103/F103&gt;='الإعداد'!$D$16,"معرض للخطر","منتظم"))))</x:f>
      </x:c>
      <x:c r="N103" s="65" t="str">
        <x:f>IF(A103="","",IF(J103=0,"ناقص",IF(K103&gt;J103,"منحرف",IF(K103/J103&gt;='الإعداد'!$D$17,"معرض للخطر","منتظم"))))</x:f>
      </x:c>
      <x:c r="O103" s="65" t="str">
        <x:f>IF(A103="","",IF(OR(COUNTIF($A$11:$A$120,A103)&gt;1,B103="",C103="",COUNTIF('الأهداف'!$A$11:$A$100,C103)=0,D103="",COUNTIF('المبادرات'!$A$11:$A$120,D103)=0,E103="",F103&lt;0,G103&lt;0,H103&lt;0,J103&lt;0,K103&lt;0),"خطأ","سليم"))</x:f>
      </x:c>
      <x:c r="P103" s="4"/>
      <x:c r="Q103" s="4"/>
      <x:c r="R103" s="4"/>
      <x:c r="S103" s="4"/>
      <x:c r="T103" s="4"/>
      <x:c r="U103" s="4"/>
      <x:c r="V103" s="4"/>
    </x:row>
    <x:row r="104">
      <x:c r="A104" s="29"/>
      <x:c r="B104" s="29"/>
      <x:c r="C104" s="29"/>
      <x:c r="D104" s="29"/>
      <x:c r="E104" s="29"/>
      <x:c r="F104" s="79"/>
      <x:c r="G104" s="79"/>
      <x:c r="H104" s="79"/>
      <x:c r="I104" s="99" t="str">
        <x:f>IF(A104="","",F104-H104)</x:f>
      </x:c>
      <x:c r="J104" s="82"/>
      <x:c r="K104" s="82"/>
      <x:c r="L104" s="102" t="str">
        <x:f>IF(A104="","",J104-K104)</x:f>
      </x:c>
      <x:c r="M104" s="65" t="str">
        <x:f>IF(A104="","",IF(F104=0,"ناقص",IF(H104&gt;F104,"منحرف",IF(H104/F104&gt;='الإعداد'!$D$16,"معرض للخطر","منتظم"))))</x:f>
      </x:c>
      <x:c r="N104" s="65" t="str">
        <x:f>IF(A104="","",IF(J104=0,"ناقص",IF(K104&gt;J104,"منحرف",IF(K104/J104&gt;='الإعداد'!$D$17,"معرض للخطر","منتظم"))))</x:f>
      </x:c>
      <x:c r="O104" s="65" t="str">
        <x:f>IF(A104="","",IF(OR(COUNTIF($A$11:$A$120,A104)&gt;1,B104="",C104="",COUNTIF('الأهداف'!$A$11:$A$100,C104)=0,D104="",COUNTIF('المبادرات'!$A$11:$A$120,D104)=0,E104="",F104&lt;0,G104&lt;0,H104&lt;0,J104&lt;0,K104&lt;0),"خطأ","سليم"))</x:f>
      </x:c>
      <x:c r="P104" s="4"/>
      <x:c r="Q104" s="4"/>
      <x:c r="R104" s="4"/>
      <x:c r="S104" s="4"/>
      <x:c r="T104" s="4"/>
      <x:c r="U104" s="4"/>
      <x:c r="V104" s="4"/>
    </x:row>
    <x:row r="105">
      <x:c r="A105" s="29"/>
      <x:c r="B105" s="29"/>
      <x:c r="C105" s="29"/>
      <x:c r="D105" s="29"/>
      <x:c r="E105" s="29"/>
      <x:c r="F105" s="79"/>
      <x:c r="G105" s="79"/>
      <x:c r="H105" s="79"/>
      <x:c r="I105" s="99" t="str">
        <x:f>IF(A105="","",F105-H105)</x:f>
      </x:c>
      <x:c r="J105" s="82"/>
      <x:c r="K105" s="82"/>
      <x:c r="L105" s="102" t="str">
        <x:f>IF(A105="","",J105-K105)</x:f>
      </x:c>
      <x:c r="M105" s="65" t="str">
        <x:f>IF(A105="","",IF(F105=0,"ناقص",IF(H105&gt;F105,"منحرف",IF(H105/F105&gt;='الإعداد'!$D$16,"معرض للخطر","منتظم"))))</x:f>
      </x:c>
      <x:c r="N105" s="65" t="str">
        <x:f>IF(A105="","",IF(J105=0,"ناقص",IF(K105&gt;J105,"منحرف",IF(K105/J105&gt;='الإعداد'!$D$17,"معرض للخطر","منتظم"))))</x:f>
      </x:c>
      <x:c r="O105" s="65" t="str">
        <x:f>IF(A105="","",IF(OR(COUNTIF($A$11:$A$120,A105)&gt;1,B105="",C105="",COUNTIF('الأهداف'!$A$11:$A$100,C105)=0,D105="",COUNTIF('المبادرات'!$A$11:$A$120,D105)=0,E105="",F105&lt;0,G105&lt;0,H105&lt;0,J105&lt;0,K105&lt;0),"خطأ","سليم"))</x:f>
      </x:c>
      <x:c r="P105" s="4"/>
      <x:c r="Q105" s="4"/>
      <x:c r="R105" s="4"/>
      <x:c r="S105" s="4"/>
      <x:c r="T105" s="4"/>
      <x:c r="U105" s="4"/>
      <x:c r="V105" s="4"/>
    </x:row>
    <x:row r="106">
      <x:c r="A106" s="29"/>
      <x:c r="B106" s="29"/>
      <x:c r="C106" s="29"/>
      <x:c r="D106" s="29"/>
      <x:c r="E106" s="29"/>
      <x:c r="F106" s="79"/>
      <x:c r="G106" s="79"/>
      <x:c r="H106" s="79"/>
      <x:c r="I106" s="99" t="str">
        <x:f>IF(A106="","",F106-H106)</x:f>
      </x:c>
      <x:c r="J106" s="82"/>
      <x:c r="K106" s="82"/>
      <x:c r="L106" s="102" t="str">
        <x:f>IF(A106="","",J106-K106)</x:f>
      </x:c>
      <x:c r="M106" s="65" t="str">
        <x:f>IF(A106="","",IF(F106=0,"ناقص",IF(H106&gt;F106,"منحرف",IF(H106/F106&gt;='الإعداد'!$D$16,"معرض للخطر","منتظم"))))</x:f>
      </x:c>
      <x:c r="N106" s="65" t="str">
        <x:f>IF(A106="","",IF(J106=0,"ناقص",IF(K106&gt;J106,"منحرف",IF(K106/J106&gt;='الإعداد'!$D$17,"معرض للخطر","منتظم"))))</x:f>
      </x:c>
      <x:c r="O106" s="65" t="str">
        <x:f>IF(A106="","",IF(OR(COUNTIF($A$11:$A$120,A106)&gt;1,B106="",C106="",COUNTIF('الأهداف'!$A$11:$A$100,C106)=0,D106="",COUNTIF('المبادرات'!$A$11:$A$120,D106)=0,E106="",F106&lt;0,G106&lt;0,H106&lt;0,J106&lt;0,K106&lt;0),"خطأ","سليم"))</x:f>
      </x:c>
      <x:c r="P106" s="4"/>
      <x:c r="Q106" s="4"/>
      <x:c r="R106" s="4"/>
      <x:c r="S106" s="4"/>
      <x:c r="T106" s="4"/>
      <x:c r="U106" s="4"/>
      <x:c r="V106" s="4"/>
    </x:row>
    <x:row r="107">
      <x:c r="A107" s="29"/>
      <x:c r="B107" s="29"/>
      <x:c r="C107" s="29"/>
      <x:c r="D107" s="29"/>
      <x:c r="E107" s="29"/>
      <x:c r="F107" s="79"/>
      <x:c r="G107" s="79"/>
      <x:c r="H107" s="79"/>
      <x:c r="I107" s="99" t="str">
        <x:f>IF(A107="","",F107-H107)</x:f>
      </x:c>
      <x:c r="J107" s="82"/>
      <x:c r="K107" s="82"/>
      <x:c r="L107" s="102" t="str">
        <x:f>IF(A107="","",J107-K107)</x:f>
      </x:c>
      <x:c r="M107" s="65" t="str">
        <x:f>IF(A107="","",IF(F107=0,"ناقص",IF(H107&gt;F107,"منحرف",IF(H107/F107&gt;='الإعداد'!$D$16,"معرض للخطر","منتظم"))))</x:f>
      </x:c>
      <x:c r="N107" s="65" t="str">
        <x:f>IF(A107="","",IF(J107=0,"ناقص",IF(K107&gt;J107,"منحرف",IF(K107/J107&gt;='الإعداد'!$D$17,"معرض للخطر","منتظم"))))</x:f>
      </x:c>
      <x:c r="O107" s="65" t="str">
        <x:f>IF(A107="","",IF(OR(COUNTIF($A$11:$A$120,A107)&gt;1,B107="",C107="",COUNTIF('الأهداف'!$A$11:$A$100,C107)=0,D107="",COUNTIF('المبادرات'!$A$11:$A$120,D107)=0,E107="",F107&lt;0,G107&lt;0,H107&lt;0,J107&lt;0,K107&lt;0),"خطأ","سليم"))</x:f>
      </x:c>
      <x:c r="P107" s="4"/>
      <x:c r="Q107" s="4"/>
      <x:c r="R107" s="4"/>
      <x:c r="S107" s="4"/>
      <x:c r="T107" s="4"/>
      <x:c r="U107" s="4"/>
      <x:c r="V107" s="4"/>
    </x:row>
    <x:row r="108">
      <x:c r="A108" s="29"/>
      <x:c r="B108" s="29"/>
      <x:c r="C108" s="29"/>
      <x:c r="D108" s="29"/>
      <x:c r="E108" s="29"/>
      <x:c r="F108" s="79"/>
      <x:c r="G108" s="79"/>
      <x:c r="H108" s="79"/>
      <x:c r="I108" s="99" t="str">
        <x:f>IF(A108="","",F108-H108)</x:f>
      </x:c>
      <x:c r="J108" s="82"/>
      <x:c r="K108" s="82"/>
      <x:c r="L108" s="102" t="str">
        <x:f>IF(A108="","",J108-K108)</x:f>
      </x:c>
      <x:c r="M108" s="65" t="str">
        <x:f>IF(A108="","",IF(F108=0,"ناقص",IF(H108&gt;F108,"منحرف",IF(H108/F108&gt;='الإعداد'!$D$16,"معرض للخطر","منتظم"))))</x:f>
      </x:c>
      <x:c r="N108" s="65" t="str">
        <x:f>IF(A108="","",IF(J108=0,"ناقص",IF(K108&gt;J108,"منحرف",IF(K108/J108&gt;='الإعداد'!$D$17,"معرض للخطر","منتظم"))))</x:f>
      </x:c>
      <x:c r="O108" s="65" t="str">
        <x:f>IF(A108="","",IF(OR(COUNTIF($A$11:$A$120,A108)&gt;1,B108="",C108="",COUNTIF('الأهداف'!$A$11:$A$100,C108)=0,D108="",COUNTIF('المبادرات'!$A$11:$A$120,D108)=0,E108="",F108&lt;0,G108&lt;0,H108&lt;0,J108&lt;0,K108&lt;0),"خطأ","سليم"))</x:f>
      </x:c>
      <x:c r="P108" s="4"/>
      <x:c r="Q108" s="4"/>
      <x:c r="R108" s="4"/>
      <x:c r="S108" s="4"/>
      <x:c r="T108" s="4"/>
      <x:c r="U108" s="4"/>
      <x:c r="V108" s="4"/>
    </x:row>
    <x:row r="109">
      <x:c r="A109" s="29"/>
      <x:c r="B109" s="29"/>
      <x:c r="C109" s="29"/>
      <x:c r="D109" s="29"/>
      <x:c r="E109" s="29"/>
      <x:c r="F109" s="79"/>
      <x:c r="G109" s="79"/>
      <x:c r="H109" s="79"/>
      <x:c r="I109" s="99" t="str">
        <x:f>IF(A109="","",F109-H109)</x:f>
      </x:c>
      <x:c r="J109" s="82"/>
      <x:c r="K109" s="82"/>
      <x:c r="L109" s="102" t="str">
        <x:f>IF(A109="","",J109-K109)</x:f>
      </x:c>
      <x:c r="M109" s="65" t="str">
        <x:f>IF(A109="","",IF(F109=0,"ناقص",IF(H109&gt;F109,"منحرف",IF(H109/F109&gt;='الإعداد'!$D$16,"معرض للخطر","منتظم"))))</x:f>
      </x:c>
      <x:c r="N109" s="65" t="str">
        <x:f>IF(A109="","",IF(J109=0,"ناقص",IF(K109&gt;J109,"منحرف",IF(K109/J109&gt;='الإعداد'!$D$17,"معرض للخطر","منتظم"))))</x:f>
      </x:c>
      <x:c r="O109" s="65" t="str">
        <x:f>IF(A109="","",IF(OR(COUNTIF($A$11:$A$120,A109)&gt;1,B109="",C109="",COUNTIF('الأهداف'!$A$11:$A$100,C109)=0,D109="",COUNTIF('المبادرات'!$A$11:$A$120,D109)=0,E109="",F109&lt;0,G109&lt;0,H109&lt;0,J109&lt;0,K109&lt;0),"خطأ","سليم"))</x:f>
      </x:c>
      <x:c r="P109" s="4"/>
      <x:c r="Q109" s="4"/>
      <x:c r="R109" s="4"/>
      <x:c r="S109" s="4"/>
      <x:c r="T109" s="4"/>
      <x:c r="U109" s="4"/>
      <x:c r="V109" s="4"/>
    </x:row>
    <x:row r="110">
      <x:c r="A110" s="29"/>
      <x:c r="B110" s="29"/>
      <x:c r="C110" s="29"/>
      <x:c r="D110" s="29"/>
      <x:c r="E110" s="29"/>
      <x:c r="F110" s="79"/>
      <x:c r="G110" s="79"/>
      <x:c r="H110" s="79"/>
      <x:c r="I110" s="99" t="str">
        <x:f>IF(A110="","",F110-H110)</x:f>
      </x:c>
      <x:c r="J110" s="82"/>
      <x:c r="K110" s="82"/>
      <x:c r="L110" s="102" t="str">
        <x:f>IF(A110="","",J110-K110)</x:f>
      </x:c>
      <x:c r="M110" s="65" t="str">
        <x:f>IF(A110="","",IF(F110=0,"ناقص",IF(H110&gt;F110,"منحرف",IF(H110/F110&gt;='الإعداد'!$D$16,"معرض للخطر","منتظم"))))</x:f>
      </x:c>
      <x:c r="N110" s="65" t="str">
        <x:f>IF(A110="","",IF(J110=0,"ناقص",IF(K110&gt;J110,"منحرف",IF(K110/J110&gt;='الإعداد'!$D$17,"معرض للخطر","منتظم"))))</x:f>
      </x:c>
      <x:c r="O110" s="65" t="str">
        <x:f>IF(A110="","",IF(OR(COUNTIF($A$11:$A$120,A110)&gt;1,B110="",C110="",COUNTIF('الأهداف'!$A$11:$A$100,C110)=0,D110="",COUNTIF('المبادرات'!$A$11:$A$120,D110)=0,E110="",F110&lt;0,G110&lt;0,H110&lt;0,J110&lt;0,K110&lt;0),"خطأ","سليم"))</x:f>
      </x:c>
      <x:c r="P110" s="4"/>
      <x:c r="Q110" s="4"/>
      <x:c r="R110" s="4"/>
      <x:c r="S110" s="4"/>
      <x:c r="T110" s="4"/>
      <x:c r="U110" s="4"/>
      <x:c r="V110" s="4"/>
    </x:row>
    <x:row r="111">
      <x:c r="A111" s="29"/>
      <x:c r="B111" s="29"/>
      <x:c r="C111" s="29"/>
      <x:c r="D111" s="29"/>
      <x:c r="E111" s="29"/>
      <x:c r="F111" s="79"/>
      <x:c r="G111" s="79"/>
      <x:c r="H111" s="79"/>
      <x:c r="I111" s="99" t="str">
        <x:f>IF(A111="","",F111-H111)</x:f>
      </x:c>
      <x:c r="J111" s="82"/>
      <x:c r="K111" s="82"/>
      <x:c r="L111" s="102" t="str">
        <x:f>IF(A111="","",J111-K111)</x:f>
      </x:c>
      <x:c r="M111" s="65" t="str">
        <x:f>IF(A111="","",IF(F111=0,"ناقص",IF(H111&gt;F111,"منحرف",IF(H111/F111&gt;='الإعداد'!$D$16,"معرض للخطر","منتظم"))))</x:f>
      </x:c>
      <x:c r="N111" s="65" t="str">
        <x:f>IF(A111="","",IF(J111=0,"ناقص",IF(K111&gt;J111,"منحرف",IF(K111/J111&gt;='الإعداد'!$D$17,"معرض للخطر","منتظم"))))</x:f>
      </x:c>
      <x:c r="O111" s="65" t="str">
        <x:f>IF(A111="","",IF(OR(COUNTIF($A$11:$A$120,A111)&gt;1,B111="",C111="",COUNTIF('الأهداف'!$A$11:$A$100,C111)=0,D111="",COUNTIF('المبادرات'!$A$11:$A$120,D111)=0,E111="",F111&lt;0,G111&lt;0,H111&lt;0,J111&lt;0,K111&lt;0),"خطأ","سليم"))</x:f>
      </x:c>
      <x:c r="P111" s="4"/>
      <x:c r="Q111" s="4"/>
      <x:c r="R111" s="4"/>
      <x:c r="S111" s="4"/>
      <x:c r="T111" s="4"/>
      <x:c r="U111" s="4"/>
      <x:c r="V111" s="4"/>
    </x:row>
    <x:row r="112">
      <x:c r="A112" s="29"/>
      <x:c r="B112" s="29"/>
      <x:c r="C112" s="29"/>
      <x:c r="D112" s="29"/>
      <x:c r="E112" s="29"/>
      <x:c r="F112" s="79"/>
      <x:c r="G112" s="79"/>
      <x:c r="H112" s="79"/>
      <x:c r="I112" s="99" t="str">
        <x:f>IF(A112="","",F112-H112)</x:f>
      </x:c>
      <x:c r="J112" s="82"/>
      <x:c r="K112" s="82"/>
      <x:c r="L112" s="102" t="str">
        <x:f>IF(A112="","",J112-K112)</x:f>
      </x:c>
      <x:c r="M112" s="65" t="str">
        <x:f>IF(A112="","",IF(F112=0,"ناقص",IF(H112&gt;F112,"منحرف",IF(H112/F112&gt;='الإعداد'!$D$16,"معرض للخطر","منتظم"))))</x:f>
      </x:c>
      <x:c r="N112" s="65" t="str">
        <x:f>IF(A112="","",IF(J112=0,"ناقص",IF(K112&gt;J112,"منحرف",IF(K112/J112&gt;='الإعداد'!$D$17,"معرض للخطر","منتظم"))))</x:f>
      </x:c>
      <x:c r="O112" s="65" t="str">
        <x:f>IF(A112="","",IF(OR(COUNTIF($A$11:$A$120,A112)&gt;1,B112="",C112="",COUNTIF('الأهداف'!$A$11:$A$100,C112)=0,D112="",COUNTIF('المبادرات'!$A$11:$A$120,D112)=0,E112="",F112&lt;0,G112&lt;0,H112&lt;0,J112&lt;0,K112&lt;0),"خطأ","سليم"))</x:f>
      </x:c>
      <x:c r="P112" s="4"/>
      <x:c r="Q112" s="4"/>
      <x:c r="R112" s="4"/>
      <x:c r="S112" s="4"/>
      <x:c r="T112" s="4"/>
      <x:c r="U112" s="4"/>
      <x:c r="V112" s="4"/>
    </x:row>
    <x:row r="113">
      <x:c r="A113" s="29"/>
      <x:c r="B113" s="29"/>
      <x:c r="C113" s="29"/>
      <x:c r="D113" s="29"/>
      <x:c r="E113" s="29"/>
      <x:c r="F113" s="79"/>
      <x:c r="G113" s="79"/>
      <x:c r="H113" s="79"/>
      <x:c r="I113" s="99" t="str">
        <x:f>IF(A113="","",F113-H113)</x:f>
      </x:c>
      <x:c r="J113" s="82"/>
      <x:c r="K113" s="82"/>
      <x:c r="L113" s="102" t="str">
        <x:f>IF(A113="","",J113-K113)</x:f>
      </x:c>
      <x:c r="M113" s="65" t="str">
        <x:f>IF(A113="","",IF(F113=0,"ناقص",IF(H113&gt;F113,"منحرف",IF(H113/F113&gt;='الإعداد'!$D$16,"معرض للخطر","منتظم"))))</x:f>
      </x:c>
      <x:c r="N113" s="65" t="str">
        <x:f>IF(A113="","",IF(J113=0,"ناقص",IF(K113&gt;J113,"منحرف",IF(K113/J113&gt;='الإعداد'!$D$17,"معرض للخطر","منتظم"))))</x:f>
      </x:c>
      <x:c r="O113" s="65" t="str">
        <x:f>IF(A113="","",IF(OR(COUNTIF($A$11:$A$120,A113)&gt;1,B113="",C113="",COUNTIF('الأهداف'!$A$11:$A$100,C113)=0,D113="",COUNTIF('المبادرات'!$A$11:$A$120,D113)=0,E113="",F113&lt;0,G113&lt;0,H113&lt;0,J113&lt;0,K113&lt;0),"خطأ","سليم"))</x:f>
      </x:c>
      <x:c r="P113" s="4"/>
      <x:c r="Q113" s="4"/>
      <x:c r="R113" s="4"/>
      <x:c r="S113" s="4"/>
      <x:c r="T113" s="4"/>
      <x:c r="U113" s="4"/>
      <x:c r="V113" s="4"/>
    </x:row>
    <x:row r="114">
      <x:c r="A114" s="29"/>
      <x:c r="B114" s="29"/>
      <x:c r="C114" s="29"/>
      <x:c r="D114" s="29"/>
      <x:c r="E114" s="29"/>
      <x:c r="F114" s="79"/>
      <x:c r="G114" s="79"/>
      <x:c r="H114" s="79"/>
      <x:c r="I114" s="99" t="str">
        <x:f>IF(A114="","",F114-H114)</x:f>
      </x:c>
      <x:c r="J114" s="82"/>
      <x:c r="K114" s="82"/>
      <x:c r="L114" s="102" t="str">
        <x:f>IF(A114="","",J114-K114)</x:f>
      </x:c>
      <x:c r="M114" s="65" t="str">
        <x:f>IF(A114="","",IF(F114=0,"ناقص",IF(H114&gt;F114,"منحرف",IF(H114/F114&gt;='الإعداد'!$D$16,"معرض للخطر","منتظم"))))</x:f>
      </x:c>
      <x:c r="N114" s="65" t="str">
        <x:f>IF(A114="","",IF(J114=0,"ناقص",IF(K114&gt;J114,"منحرف",IF(K114/J114&gt;='الإعداد'!$D$17,"معرض للخطر","منتظم"))))</x:f>
      </x:c>
      <x:c r="O114" s="65" t="str">
        <x:f>IF(A114="","",IF(OR(COUNTIF($A$11:$A$120,A114)&gt;1,B114="",C114="",COUNTIF('الأهداف'!$A$11:$A$100,C114)=0,D114="",COUNTIF('المبادرات'!$A$11:$A$120,D114)=0,E114="",F114&lt;0,G114&lt;0,H114&lt;0,J114&lt;0,K114&lt;0),"خطأ","سليم"))</x:f>
      </x:c>
      <x:c r="P114" s="4"/>
      <x:c r="Q114" s="4"/>
      <x:c r="R114" s="4"/>
      <x:c r="S114" s="4"/>
      <x:c r="T114" s="4"/>
      <x:c r="U114" s="4"/>
      <x:c r="V114" s="4"/>
    </x:row>
    <x:row r="115">
      <x:c r="A115" s="29"/>
      <x:c r="B115" s="29"/>
      <x:c r="C115" s="29"/>
      <x:c r="D115" s="29"/>
      <x:c r="E115" s="29"/>
      <x:c r="F115" s="79"/>
      <x:c r="G115" s="79"/>
      <x:c r="H115" s="79"/>
      <x:c r="I115" s="99" t="str">
        <x:f>IF(A115="","",F115-H115)</x:f>
      </x:c>
      <x:c r="J115" s="82"/>
      <x:c r="K115" s="82"/>
      <x:c r="L115" s="102" t="str">
        <x:f>IF(A115="","",J115-K115)</x:f>
      </x:c>
      <x:c r="M115" s="65" t="str">
        <x:f>IF(A115="","",IF(F115=0,"ناقص",IF(H115&gt;F115,"منحرف",IF(H115/F115&gt;='الإعداد'!$D$16,"معرض للخطر","منتظم"))))</x:f>
      </x:c>
      <x:c r="N115" s="65" t="str">
        <x:f>IF(A115="","",IF(J115=0,"ناقص",IF(K115&gt;J115,"منحرف",IF(K115/J115&gt;='الإعداد'!$D$17,"معرض للخطر","منتظم"))))</x:f>
      </x:c>
      <x:c r="O115" s="65" t="str">
        <x:f>IF(A115="","",IF(OR(COUNTIF($A$11:$A$120,A115)&gt;1,B115="",C115="",COUNTIF('الأهداف'!$A$11:$A$100,C115)=0,D115="",COUNTIF('المبادرات'!$A$11:$A$120,D115)=0,E115="",F115&lt;0,G115&lt;0,H115&lt;0,J115&lt;0,K115&lt;0),"خطأ","سليم"))</x:f>
      </x:c>
      <x:c r="P115" s="4"/>
      <x:c r="Q115" s="4"/>
      <x:c r="R115" s="4"/>
      <x:c r="S115" s="4"/>
      <x:c r="T115" s="4"/>
      <x:c r="U115" s="4"/>
      <x:c r="V115" s="4"/>
    </x:row>
    <x:row r="116">
      <x:c r="A116" s="29"/>
      <x:c r="B116" s="29"/>
      <x:c r="C116" s="29"/>
      <x:c r="D116" s="29"/>
      <x:c r="E116" s="29"/>
      <x:c r="F116" s="79"/>
      <x:c r="G116" s="79"/>
      <x:c r="H116" s="79"/>
      <x:c r="I116" s="99" t="str">
        <x:f>IF(A116="","",F116-H116)</x:f>
      </x:c>
      <x:c r="J116" s="82"/>
      <x:c r="K116" s="82"/>
      <x:c r="L116" s="102" t="str">
        <x:f>IF(A116="","",J116-K116)</x:f>
      </x:c>
      <x:c r="M116" s="65" t="str">
        <x:f>IF(A116="","",IF(F116=0,"ناقص",IF(H116&gt;F116,"منحرف",IF(H116/F116&gt;='الإعداد'!$D$16,"معرض للخطر","منتظم"))))</x:f>
      </x:c>
      <x:c r="N116" s="65" t="str">
        <x:f>IF(A116="","",IF(J116=0,"ناقص",IF(K116&gt;J116,"منحرف",IF(K116/J116&gt;='الإعداد'!$D$17,"معرض للخطر","منتظم"))))</x:f>
      </x:c>
      <x:c r="O116" s="65" t="str">
        <x:f>IF(A116="","",IF(OR(COUNTIF($A$11:$A$120,A116)&gt;1,B116="",C116="",COUNTIF('الأهداف'!$A$11:$A$100,C116)=0,D116="",COUNTIF('المبادرات'!$A$11:$A$120,D116)=0,E116="",F116&lt;0,G116&lt;0,H116&lt;0,J116&lt;0,K116&lt;0),"خطأ","سليم"))</x:f>
      </x:c>
      <x:c r="P116" s="4"/>
      <x:c r="Q116" s="4"/>
      <x:c r="R116" s="4"/>
      <x:c r="S116" s="4"/>
      <x:c r="T116" s="4"/>
      <x:c r="U116" s="4"/>
      <x:c r="V116" s="4"/>
    </x:row>
    <x:row r="117">
      <x:c r="A117" s="29"/>
      <x:c r="B117" s="29"/>
      <x:c r="C117" s="29"/>
      <x:c r="D117" s="29"/>
      <x:c r="E117" s="29"/>
      <x:c r="F117" s="79"/>
      <x:c r="G117" s="79"/>
      <x:c r="H117" s="79"/>
      <x:c r="I117" s="99" t="str">
        <x:f>IF(A117="","",F117-H117)</x:f>
      </x:c>
      <x:c r="J117" s="82"/>
      <x:c r="K117" s="82"/>
      <x:c r="L117" s="102" t="str">
        <x:f>IF(A117="","",J117-K117)</x:f>
      </x:c>
      <x:c r="M117" s="65" t="str">
        <x:f>IF(A117="","",IF(F117=0,"ناقص",IF(H117&gt;F117,"منحرف",IF(H117/F117&gt;='الإعداد'!$D$16,"معرض للخطر","منتظم"))))</x:f>
      </x:c>
      <x:c r="N117" s="65" t="str">
        <x:f>IF(A117="","",IF(J117=0,"ناقص",IF(K117&gt;J117,"منحرف",IF(K117/J117&gt;='الإعداد'!$D$17,"معرض للخطر","منتظم"))))</x:f>
      </x:c>
      <x:c r="O117" s="65" t="str">
        <x:f>IF(A117="","",IF(OR(COUNTIF($A$11:$A$120,A117)&gt;1,B117="",C117="",COUNTIF('الأهداف'!$A$11:$A$100,C117)=0,D117="",COUNTIF('المبادرات'!$A$11:$A$120,D117)=0,E117="",F117&lt;0,G117&lt;0,H117&lt;0,J117&lt;0,K117&lt;0),"خطأ","سليم"))</x:f>
      </x:c>
      <x:c r="P117" s="4"/>
      <x:c r="Q117" s="4"/>
      <x:c r="R117" s="4"/>
      <x:c r="S117" s="4"/>
      <x:c r="T117" s="4"/>
      <x:c r="U117" s="4"/>
      <x:c r="V117" s="4"/>
    </x:row>
    <x:row r="118">
      <x:c r="A118" s="29"/>
      <x:c r="B118" s="29"/>
      <x:c r="C118" s="29"/>
      <x:c r="D118" s="29"/>
      <x:c r="E118" s="29"/>
      <x:c r="F118" s="79"/>
      <x:c r="G118" s="79"/>
      <x:c r="H118" s="79"/>
      <x:c r="I118" s="99" t="str">
        <x:f>IF(A118="","",F118-H118)</x:f>
      </x:c>
      <x:c r="J118" s="82"/>
      <x:c r="K118" s="82"/>
      <x:c r="L118" s="102" t="str">
        <x:f>IF(A118="","",J118-K118)</x:f>
      </x:c>
      <x:c r="M118" s="65" t="str">
        <x:f>IF(A118="","",IF(F118=0,"ناقص",IF(H118&gt;F118,"منحرف",IF(H118/F118&gt;='الإعداد'!$D$16,"معرض للخطر","منتظم"))))</x:f>
      </x:c>
      <x:c r="N118" s="65" t="str">
        <x:f>IF(A118="","",IF(J118=0,"ناقص",IF(K118&gt;J118,"منحرف",IF(K118/J118&gt;='الإعداد'!$D$17,"معرض للخطر","منتظم"))))</x:f>
      </x:c>
      <x:c r="O118" s="65" t="str">
        <x:f>IF(A118="","",IF(OR(COUNTIF($A$11:$A$120,A118)&gt;1,B118="",C118="",COUNTIF('الأهداف'!$A$11:$A$100,C118)=0,D118="",COUNTIF('المبادرات'!$A$11:$A$120,D118)=0,E118="",F118&lt;0,G118&lt;0,H118&lt;0,J118&lt;0,K118&lt;0),"خطأ","سليم"))</x:f>
      </x:c>
      <x:c r="P118" s="4"/>
      <x:c r="Q118" s="4"/>
      <x:c r="R118" s="4"/>
      <x:c r="S118" s="4"/>
      <x:c r="T118" s="4"/>
      <x:c r="U118" s="4"/>
      <x:c r="V118" s="4"/>
    </x:row>
    <x:row r="119">
      <x:c r="A119" s="29"/>
      <x:c r="B119" s="29"/>
      <x:c r="C119" s="29"/>
      <x:c r="D119" s="29"/>
      <x:c r="E119" s="29"/>
      <x:c r="F119" s="79"/>
      <x:c r="G119" s="79"/>
      <x:c r="H119" s="79"/>
      <x:c r="I119" s="99" t="str">
        <x:f>IF(A119="","",F119-H119)</x:f>
      </x:c>
      <x:c r="J119" s="82"/>
      <x:c r="K119" s="82"/>
      <x:c r="L119" s="102" t="str">
        <x:f>IF(A119="","",J119-K119)</x:f>
      </x:c>
      <x:c r="M119" s="65" t="str">
        <x:f>IF(A119="","",IF(F119=0,"ناقص",IF(H119&gt;F119,"منحرف",IF(H119/F119&gt;='الإعداد'!$D$16,"معرض للخطر","منتظم"))))</x:f>
      </x:c>
      <x:c r="N119" s="65" t="str">
        <x:f>IF(A119="","",IF(J119=0,"ناقص",IF(K119&gt;J119,"منحرف",IF(K119/J119&gt;='الإعداد'!$D$17,"معرض للخطر","منتظم"))))</x:f>
      </x:c>
      <x:c r="O119" s="65" t="str">
        <x:f>IF(A119="","",IF(OR(COUNTIF($A$11:$A$120,A119)&gt;1,B119="",C119="",COUNTIF('الأهداف'!$A$11:$A$100,C119)=0,D119="",COUNTIF('المبادرات'!$A$11:$A$120,D119)=0,E119="",F119&lt;0,G119&lt;0,H119&lt;0,J119&lt;0,K119&lt;0),"خطأ","سليم"))</x:f>
      </x:c>
      <x:c r="P119" s="4"/>
      <x:c r="Q119" s="4"/>
      <x:c r="R119" s="4"/>
      <x:c r="S119" s="4"/>
      <x:c r="T119" s="4"/>
      <x:c r="U119" s="4"/>
      <x:c r="V119" s="4"/>
    </x:row>
    <x:row r="120">
      <x:c r="A120" s="30"/>
      <x:c r="B120" s="30"/>
      <x:c r="C120" s="30"/>
      <x:c r="D120" s="30"/>
      <x:c r="E120" s="30"/>
      <x:c r="F120" s="80"/>
      <x:c r="G120" s="80"/>
      <x:c r="H120" s="80"/>
      <x:c r="I120" s="100" t="str">
        <x:f>IF(A120="","",F120-H120)</x:f>
      </x:c>
      <x:c r="J120" s="83"/>
      <x:c r="K120" s="83"/>
      <x:c r="L120" s="103" t="str">
        <x:f>IF(A120="","",J120-K120)</x:f>
      </x:c>
      <x:c r="M120" s="66" t="str">
        <x:f>IF(A120="","",IF(F120=0,"ناقص",IF(H120&gt;F120,"منحرف",IF(H120/F120&gt;='الإعداد'!$D$16,"معرض للخطر","منتظم"))))</x:f>
      </x:c>
      <x:c r="N120" s="66" t="str">
        <x:f>IF(A120="","",IF(J120=0,"ناقص",IF(K120&gt;J120,"منحرف",IF(K120/J120&gt;='الإعداد'!$D$17,"معرض للخطر","منتظم"))))</x:f>
      </x:c>
      <x:c r="O120" s="66" t="str">
        <x:f>IF(A120="","",IF(OR(COUNTIF($A$11:$A$120,A120)&gt;1,B120="",C120="",COUNTIF('الأهداف'!$A$11:$A$100,C120)=0,D120="",COUNTIF('المبادرات'!$A$11:$A$120,D120)=0,E120="",F120&lt;0,G120&lt;0,H120&lt;0,J120&lt;0,K120&lt;0),"خطأ","سليم"))</x:f>
      </x:c>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M11:N120">
    <x:cfRule type="containsText" dxfId="9" priority="1" operator="containsText" text="منحرف"/>
    <x:cfRule type="containsText" dxfId="10" priority="2" operator="containsText" text="معرض للخطر"/>
  </x:conditionalFormatting>
  <x:conditionalFormatting sqref="O11:O120">
    <x:cfRule type="containsText" dxfId="11" priority="3" operator="containsText" text="خطأ"/>
  </x:conditionalFormatting>
  <x:pageMargins left="0.7" right="0.7" top="0.75" bottom="0.75" header="0.3" footer="0.3"/>
  <x:tableParts count="1">
    <x:tablePart xmlns:r="http://schemas.openxmlformats.org/officeDocument/2006/relationships" r:id="R79655a611b5c4907"/>
  </x:tableParts>
</x:worksheet>
</file>

<file path=xl/worksheets/sheet8.xml><?xml version="1.0" encoding="utf-8"?>
<x:worksheet xmlns:x="http://schemas.openxmlformats.org/spreadsheetml/2006/main">
  <x:sheetViews>
    <x:sheetView showGridLines="0" workbookViewId="0" rightToLeft="1">
      <x:pane ySplit="10" topLeftCell="A11" activePane="bottomLeft" state="frozen"/>
    </x:sheetView>
  </x:sheetViews>
  <x:sheetFormatPr defaultRowHeight="15"/>
  <x:cols>
    <x:col min="1" max="1" width="12" hidden="0" customWidth="1"/>
    <x:col min="2" max="2" width="12" hidden="0" customWidth="1"/>
    <x:col min="3" max="3" width="14" hidden="0" customWidth="1"/>
    <x:col min="4" max="4" width="42" hidden="0" customWidth="1"/>
    <x:col min="5" max="5" width="20" hidden="0" customWidth="1"/>
    <x:col min="6" max="6" width="12" hidden="0" customWidth="1"/>
    <x:col min="7" max="7" width="10" hidden="0" customWidth="1"/>
    <x:col min="8" max="8" width="12" hidden="0" customWidth="1"/>
    <x:col min="9" max="9" width="20" hidden="0" customWidth="1"/>
    <x:col min="10" max="10" width="38" hidden="0" customWidth="1"/>
    <x:col min="11" max="11" width="14" hidden="0" customWidth="1"/>
    <x:col min="12" max="12" width="16" hidden="0" customWidth="1"/>
    <x:col min="13" max="13" width="15" hidden="0" customWidth="1"/>
    <x:col min="14" max="14" width="13" hidden="0" customWidth="1"/>
    <x:col min="15" max="15" width="15" hidden="0" customWidth="1"/>
    <x:col min="16" max="16" width="16" hidden="0" customWidth="1"/>
    <x:col min="17" max="17" width="14" hidden="0" customWidth="1"/>
    <x:col min="18" max="18" width="2" hidden="0" customWidth="1"/>
    <x:col min="27" max="27"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مفتوح</x:v>
      </x:c>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8" t="str">
        <x:v>المخاطر</x:v>
      </x:c>
      <x:c r="P2" s="9" t="str">
        <x:v>المخاطر</x:v>
      </x:c>
      <x:c r="Q2" s="13" t="str">
        <x:v>المراجعة الشهرية</x:v>
      </x:c>
      <x:c r="R2" s="14" t="str">
        <x:v>المراجعة الشهرية</x:v>
      </x:c>
      <x:c r="S2" s="13" t="str">
        <x:v>الإعداد</x:v>
      </x:c>
      <x:c r="T2" s="14" t="str">
        <x:v>الإعداد</x:v>
      </x:c>
      <x:c r="U2" s="13" t="str">
        <x:v>التدقيق</x:v>
      </x:c>
      <x:c r="V2" s="14" t="str">
        <x:v>التدقيق</x:v>
      </x:c>
      <x:c r="AA2" t="str">
        <x:v>قيد التخفيف</x:v>
      </x:c>
    </x:row>
    <x:row r="3">
      <x:c r="A3" s="4"/>
      <x:c r="B3" s="4"/>
      <x:c r="C3" s="4"/>
      <x:c r="D3" s="4"/>
      <x:c r="E3" s="4"/>
      <x:c r="F3" s="4"/>
      <x:c r="G3" s="4"/>
      <x:c r="H3" s="4"/>
      <x:c r="I3" s="4"/>
      <x:c r="J3" s="4"/>
      <x:c r="K3" s="4"/>
      <x:c r="L3" s="4"/>
      <x:c r="M3" s="4"/>
      <x:c r="N3" s="4"/>
      <x:c r="O3" s="4"/>
      <x:c r="P3" s="4"/>
      <x:c r="Q3" s="4"/>
      <x:c r="R3" s="4"/>
      <x:c r="S3" s="4"/>
      <x:c r="T3" s="4"/>
      <x:c r="U3" s="4"/>
      <x:c r="V3" s="4"/>
      <x:c r="AA3" t="str">
        <x:v>تحت المراقبة</x:v>
      </x:c>
    </x:row>
    <x:row r="4" ht="20" customHeight="1">
      <x:c r="A4" s="15" t="str">
        <x:v>ضبط المخاطر</x:v>
      </x:c>
      <x:c r="B4" s="15" t="str">
        <x:v>ضبط المخاطر</x:v>
      </x:c>
      <x:c r="C4" s="15" t="str">
        <x:v>ضبط المخاطر</x:v>
      </x:c>
      <x:c r="D4" s="15" t="str">
        <x:v>ضبط المخاطر</x:v>
      </x:c>
      <x:c r="E4" s="15" t="str">
        <x:v>ضبط المخاطر</x:v>
      </x:c>
      <x:c r="F4" s="15" t="str">
        <x:v>ضبط المخاطر</x:v>
      </x:c>
      <x:c r="G4" s="15" t="str">
        <x:v>ضبط المخاطر</x:v>
      </x:c>
      <x:c r="H4" s="15" t="str">
        <x:v>ضبط المخاطر</x:v>
      </x:c>
      <x:c r="I4" s="15" t="str">
        <x:v>ضبط المخاطر</x:v>
      </x:c>
      <x:c r="J4" s="15" t="str">
        <x:v>ضبط المخاطر</x:v>
      </x:c>
      <x:c r="K4" s="15" t="str">
        <x:v>ضبط المخاطر</x:v>
      </x:c>
      <x:c r="L4" s="15" t="str">
        <x:v>ضبط المخاطر</x:v>
      </x:c>
      <x:c r="M4" s="15" t="str">
        <x:v>ضبط المخاطر</x:v>
      </x:c>
      <x:c r="N4" s="15" t="str">
        <x:v>ضبط المخاطر</x:v>
      </x:c>
      <x:c r="O4" s="15" t="str">
        <x:v>ضبط المخاطر</x:v>
      </x:c>
      <x:c r="P4" s="15" t="str">
        <x:v>ضبط المخاطر</x:v>
      </x:c>
      <x:c r="Q4" s="15" t="str">
        <x:v>ضبط المخاطر</x:v>
      </x:c>
      <x:c r="R4" s="15" t="str">
        <x:v>ضبط المخاطر</x:v>
      </x:c>
      <x:c r="S4" s="15" t="str">
        <x:v>ضبط المخاطر</x:v>
      </x:c>
      <x:c r="T4" s="15" t="str">
        <x:v>ضبط المخاطر</x:v>
      </x:c>
      <x:c r="U4" s="15" t="str">
        <x:v>ضبط المخاطر</x:v>
      </x:c>
      <x:c r="V4" s="15" t="str">
        <x:v>ضبط المخاطر</x:v>
      </x:c>
      <x:c r="AA4" t="str">
        <x:v>مغلق</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سجل المخاطر الاستراتيجية</x:v>
      </x:c>
      <x:c r="B6" s="17" t="str">
        <x:v>سجل المخاطر الاستراتيجية</x:v>
      </x:c>
      <x:c r="C6" s="17" t="str">
        <x:v>سجل المخاطر الاستراتيجية</x:v>
      </x:c>
      <x:c r="D6" s="17" t="str">
        <x:v>سجل المخاطر الاستراتيجية</x:v>
      </x:c>
      <x:c r="E6" s="17" t="str">
        <x:v>سجل المخاطر الاستراتيجية</x:v>
      </x:c>
      <x:c r="F6" s="17" t="str">
        <x:v>سجل المخاطر الاستراتيجية</x:v>
      </x:c>
      <x:c r="G6" s="17" t="str">
        <x:v>سجل المخاطر الاستراتيجية</x:v>
      </x:c>
      <x:c r="H6" s="17" t="str">
        <x:v>سجل المخاطر الاستراتيجية</x:v>
      </x:c>
      <x:c r="I6" s="17" t="str">
        <x:v>سجل المخاطر الاستراتيجية</x:v>
      </x:c>
      <x:c r="J6" s="17" t="str">
        <x:v>سجل المخاطر الاستراتيجية</x:v>
      </x:c>
      <x:c r="K6" s="17" t="str">
        <x:v>سجل المخاطر الاستراتيجية</x:v>
      </x:c>
      <x:c r="L6" s="17" t="str">
        <x:v>سجل المخاطر الاستراتيجية</x:v>
      </x:c>
      <x:c r="M6" s="17" t="str">
        <x:v>سجل المخاطر الاستراتيجية</x:v>
      </x:c>
      <x:c r="N6" s="17" t="str">
        <x:v>سجل المخاطر الاستراتيجية</x:v>
      </x:c>
      <x:c r="O6" s="17" t="str">
        <x:v>سجل المخاطر الاستراتيجية</x:v>
      </x:c>
      <x:c r="P6" s="17" t="str">
        <x:v>سجل المخاطر الاستراتيجية</x:v>
      </x:c>
      <x:c r="Q6" s="17" t="str">
        <x:v>سجل المخاطر الاستراتيجية</x:v>
      </x:c>
      <x:c r="R6" s="17" t="str">
        <x:v>سجل المخاطر الاستراتيجية</x:v>
      </x:c>
      <x:c r="S6" s="17" t="str">
        <x:v>سجل المخاطر الاستراتيجية</x:v>
      </x:c>
      <x:c r="T6" s="17" t="str">
        <x:v>سجل المخاطر الاستراتيجية</x:v>
      </x:c>
      <x:c r="U6" s="17" t="str">
        <x:v>سجل المخاطر الاستراتيجية</x:v>
      </x:c>
      <x:c r="V6" s="17" t="str">
        <x:v>سجل المخاطر الاستراتيجية</x:v>
      </x:c>
    </x:row>
    <x:row r="7" ht="22" customHeight="1">
      <x:c r="A7" s="18" t="str">
        <x:v>قيّم المخاطر وأسند الاستجابات وتابع التخفيف والتعرض المتبقي.</x:v>
      </x:c>
      <x:c r="B7" s="18" t="str">
        <x:v>قيّم المخاطر وأسند الاستجابات وتابع التخفيف والتعرض المتبقي.</x:v>
      </x:c>
      <x:c r="C7" s="18" t="str">
        <x:v>قيّم المخاطر وأسند الاستجابات وتابع التخفيف والتعرض المتبقي.</x:v>
      </x:c>
      <x:c r="D7" s="18" t="str">
        <x:v>قيّم المخاطر وأسند الاستجابات وتابع التخفيف والتعرض المتبقي.</x:v>
      </x:c>
      <x:c r="E7" s="18" t="str">
        <x:v>قيّم المخاطر وأسند الاستجابات وتابع التخفيف والتعرض المتبقي.</x:v>
      </x:c>
      <x:c r="F7" s="18" t="str">
        <x:v>قيّم المخاطر وأسند الاستجابات وتابع التخفيف والتعرض المتبقي.</x:v>
      </x:c>
      <x:c r="G7" s="18" t="str">
        <x:v>قيّم المخاطر وأسند الاستجابات وتابع التخفيف والتعرض المتبقي.</x:v>
      </x:c>
      <x:c r="H7" s="18" t="str">
        <x:v>قيّم المخاطر وأسند الاستجابات وتابع التخفيف والتعرض المتبقي.</x:v>
      </x:c>
      <x:c r="I7" s="18" t="str">
        <x:v>قيّم المخاطر وأسند الاستجابات وتابع التخفيف والتعرض المتبقي.</x:v>
      </x:c>
      <x:c r="J7" s="18" t="str">
        <x:v>قيّم المخاطر وأسند الاستجابات وتابع التخفيف والتعرض المتبقي.</x:v>
      </x:c>
      <x:c r="K7" s="18" t="str">
        <x:v>قيّم المخاطر وأسند الاستجابات وتابع التخفيف والتعرض المتبقي.</x:v>
      </x:c>
      <x:c r="L7" s="18" t="str">
        <x:v>قيّم المخاطر وأسند الاستجابات وتابع التخفيف والتعرض المتبقي.</x:v>
      </x:c>
      <x:c r="M7" s="18" t="str">
        <x:v>قيّم المخاطر وأسند الاستجابات وتابع التخفيف والتعرض المتبقي.</x:v>
      </x:c>
      <x:c r="N7" s="18" t="str">
        <x:v>قيّم المخاطر وأسند الاستجابات وتابع التخفيف والتعرض المتبقي.</x:v>
      </x:c>
      <x:c r="O7" s="18" t="str">
        <x:v>قيّم المخاطر وأسند الاستجابات وتابع التخفيف والتعرض المتبقي.</x:v>
      </x:c>
      <x:c r="P7" s="18" t="str">
        <x:v>قيّم المخاطر وأسند الاستجابات وتابع التخفيف والتعرض المتبقي.</x:v>
      </x:c>
      <x:c r="Q7" s="18" t="str">
        <x:v>قيّم المخاطر وأسند الاستجابات وتابع التخفيف والتعرض المتبقي.</x:v>
      </x:c>
      <x:c r="R7" s="18" t="str">
        <x:v>قيّم المخاطر وأسند الاستجابات وتابع التخفيف والتعرض المتبقي.</x:v>
      </x:c>
      <x:c r="S7" s="18" t="str">
        <x:v>قيّم المخاطر وأسند الاستجابات وتابع التخفيف والتعرض المتبقي.</x:v>
      </x:c>
      <x:c r="T7" s="18" t="str">
        <x:v>قيّم المخاطر وأسند الاستجابات وتابع التخفيف والتعرض المتبقي.</x:v>
      </x:c>
      <x:c r="U7" s="18" t="str">
        <x:v>قيّم المخاطر وأسند الاستجابات وتابع التخفيف والتعرض المتبقي.</x:v>
      </x:c>
      <x:c r="V7" s="18" t="str">
        <x:v>قيّم المخاطر وأسند الاستجابات وتابع التخفيف والتعرض المتبقي.</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معرف الخطر</x:v>
      </x:c>
      <x:c r="B10" s="42" t="str">
        <x:v>معرف الهدف</x:v>
      </x:c>
      <x:c r="C10" s="42" t="str">
        <x:v>معرف المبادرة</x:v>
      </x:c>
      <x:c r="D10" s="42" t="str">
        <x:v>الخطر</x:v>
      </x:c>
      <x:c r="E10" s="42" t="str">
        <x:v>المسؤول</x:v>
      </x:c>
      <x:c r="F10" s="42" t="str">
        <x:v>الاحتمال</x:v>
      </x:c>
      <x:c r="G10" s="42" t="str">
        <x:v>الأثر</x:v>
      </x:c>
      <x:c r="H10" s="42" t="str">
        <x:v>درجة الخطر</x:v>
      </x:c>
      <x:c r="I10" s="42" t="str">
        <x:v>استراتيجية الاستجابة</x:v>
      </x:c>
      <x:c r="J10" s="42" t="str">
        <x:v>إجراء التخفيف</x:v>
      </x:c>
      <x:c r="K10" s="42" t="str">
        <x:v>تاريخ الاستحقاق</x:v>
      </x:c>
      <x:c r="L10" s="42" t="str">
        <x:v>الحالة</x:v>
      </x:c>
      <x:c r="M10" s="42" t="str">
        <x:v>الاحتمال المتبقي</x:v>
      </x:c>
      <x:c r="N10" s="42" t="str">
        <x:v>الأثر المتبقي</x:v>
      </x:c>
      <x:c r="O10" s="42" t="str">
        <x:v>الدرجة المتبقية</x:v>
      </x:c>
      <x:c r="P10" s="42" t="str">
        <x:v>حالة التحكم</x:v>
      </x:c>
      <x:c r="Q10" s="42" t="str">
        <x:v>فحص البيانات</x:v>
      </x:c>
      <x:c r="R10" s="43" t="str">
        <x:v>ترتيب القائمة</x:v>
      </x:c>
      <x:c r="S10" s="4"/>
      <x:c r="T10" s="4"/>
      <x:c r="U10" s="4"/>
      <x:c r="V10" s="4"/>
    </x:row>
    <x:row r="11">
      <x:c r="A11" s="28" t="str">
        <x:v>R-001</x:v>
      </x:c>
      <x:c r="B11" s="28" t="str">
        <x:v>G-001</x:v>
      </x:c>
      <x:c r="C11" s="28" t="str">
        <x:v>I-002</x:v>
      </x:c>
      <x:c r="D11" s="28" t="str">
        <x:v>تأخر الاعتماد يؤخر أتمتة التأكيد</x:v>
      </x:c>
      <x:c r="E11" s="28" t="str">
        <x:v>لوكاس مارتن</x:v>
      </x:c>
      <x:c r="F11" s="28" t="n">
        <x:v>4</x:v>
      </x:c>
      <x:c r="G11" s="28" t="n">
        <x:v>4</x:v>
      </x:c>
      <x:c r="H11" s="64" t="n">
        <x:f>IF(A11="","",F11*G11)</x:f>
        <x:v>16</x:v>
      </x:c>
      <x:c r="I11" s="28" t="str">
        <x:v>تقليل</x:v>
      </x:c>
      <x:c r="J11" s="28" t="str">
        <x:v>اعتماد النطاق والمسار البديل</x:v>
      </x:c>
      <x:c r="K11" s="70" t="d">
        <x:v>2026-11-10T00:00:00.000Z</x:v>
      </x:c>
      <x:c r="L11" s="28" t="str">
        <x:v>قيد التخفيف</x:v>
      </x:c>
      <x:c r="M11" s="28" t="n">
        <x:v>2</x:v>
      </x:c>
      <x:c r="N11" s="28" t="n">
        <x:v>3</x:v>
      </x:c>
      <x:c r="O11" s="64" t="n">
        <x:f>IF(A11="","",M11*N11)</x:f>
        <x:v>6</x:v>
      </x:c>
      <x:c r="P11" s="64" t="str">
        <x:f>IF(A11="","",IF(L11="مغلق","مغلق",IF(OR(J11="",K11=""),"ناقص",IF(K11&lt;'الإعداد'!$D$12,"متأخر",IF(O11&gt;=15,"منحرف",IF(O11&gt;=8,"معرض للخطر","منتظم"))))))</x:f>
        <x:v>منتظم</x:v>
      </x:c>
      <x:c r="Q11" s="64" t="str">
        <x:f>IF(A11="","",IF(OR(COUNTIF($A$11:$A$100,A11)&gt;1,B11="",COUNTIF('الأهداف'!$A$11:$A$100,B11)=0,C11="",COUNTIF('المبادرات'!$A$11:$A$120,C11)=0,D11="",E11="",F11&lt;1,F11&gt;5,G11&lt;1,G11&gt;5,I11="",J11="",K11="",L11="",M11&lt;1,M11&gt;5,N11&lt;1,N11&gt;5),"خطأ","سليم"))</x:f>
        <x:v>سليم</x:v>
      </x:c>
      <x:c r="R11" s="75" t="n">
        <x:f>IF(A11="",99999,IF(P11="مغلق",99999,IF(P11="متأخر",100,IF(P11="منحرف",200,IF(P11="معرض للخطر",300,400)))+ROW()/10000))</x:f>
        <x:v>400.0011</x:v>
      </x:c>
      <x:c r="S11" s="4"/>
      <x:c r="T11" s="4"/>
      <x:c r="U11" s="4"/>
      <x:c r="V11" s="4"/>
    </x:row>
    <x:row r="12">
      <x:c r="A12" s="29" t="str">
        <x:v>R-002</x:v>
      </x:c>
      <x:c r="B12" s="29" t="str">
        <x:v>G-002</x:v>
      </x:c>
      <x:c r="C12" s="29" t="str">
        <x:v>I-003</x:v>
      </x:c>
      <x:c r="D12" s="29" t="str">
        <x:v>عدم تبني دليل التجديد</x:v>
      </x:c>
      <x:c r="E12" s="29" t="str">
        <x:v>دانيال رويز</x:v>
      </x:c>
      <x:c r="F12" s="29" t="n">
        <x:v>3</x:v>
      </x:c>
      <x:c r="G12" s="29" t="n">
        <x:v>4</x:v>
      </x:c>
      <x:c r="H12" s="65" t="n">
        <x:f>IF(A12="","",F12*G12)</x:f>
        <x:v>12</x:v>
      </x:c>
      <x:c r="I12" s="29" t="str">
        <x:v>تقليل</x:v>
      </x:c>
      <x:c r="J12" s="29" t="str">
        <x:v>مراجعة التبني في اجتماع المبيعات الأسبوعي</x:v>
      </x:c>
      <x:c r="K12" s="31" t="d">
        <x:v>2026-11-04T00:00:00.000Z</x:v>
      </x:c>
      <x:c r="L12" s="29" t="str">
        <x:v>قيد التخفيف</x:v>
      </x:c>
      <x:c r="M12" s="29" t="n">
        <x:v>2</x:v>
      </x:c>
      <x:c r="N12" s="29" t="n">
        <x:v>3</x:v>
      </x:c>
      <x:c r="O12" s="65" t="n">
        <x:f>IF(A12="","",M12*N12)</x:f>
        <x:v>6</x:v>
      </x:c>
      <x:c r="P12" s="65" t="str">
        <x:f>IF(A12="","",IF(L12="مغلق","مغلق",IF(OR(J12="",K12=""),"ناقص",IF(K12&lt;'الإعداد'!$D$12,"متأخر",IF(O12&gt;=15,"منحرف",IF(O12&gt;=8,"معرض للخطر","منتظم"))))))</x:f>
        <x:v>منتظم</x:v>
      </x:c>
      <x:c r="Q12" s="65" t="str">
        <x:f>IF(A12="","",IF(OR(COUNTIF($A$11:$A$100,A12)&gt;1,B12="",COUNTIF('الأهداف'!$A$11:$A$100,B12)=0,C12="",COUNTIF('المبادرات'!$A$11:$A$120,C12)=0,D12="",E12="",F12&lt;1,F12&gt;5,G12&lt;1,G12&gt;5,I12="",J12="",K12="",L12="",M12&lt;1,M12&gt;5,N12&lt;1,N12&gt;5),"خطأ","سليم"))</x:f>
        <x:v>سليم</x:v>
      </x:c>
      <x:c r="R12" s="76" t="n">
        <x:f>IF(A12="",99999,IF(P12="مغلق",99999,IF(P12="متأخر",100,IF(P12="منحرف",200,IF(P12="معرض للخطر",300,400)))+ROW()/10000))</x:f>
        <x:v>400.0012</x:v>
      </x:c>
      <x:c r="S12" s="4"/>
      <x:c r="T12" s="4"/>
      <x:c r="U12" s="4"/>
      <x:c r="V12" s="4"/>
    </x:row>
    <x:row r="13">
      <x:c r="A13" s="29" t="str">
        <x:v>R-003</x:v>
      </x:c>
      <x:c r="B13" s="29" t="str">
        <x:v>G-003</x:v>
      </x:c>
      <x:c r="C13" s="29" t="str">
        <x:v>I-005</x:v>
      </x:c>
      <x:c r="D13" s="29" t="str">
        <x:v>توفر الماسح يعرقل التجربة</x:v>
      </x:c>
      <x:c r="E13" s="29" t="str">
        <x:v>مايا حسن</x:v>
      </x:c>
      <x:c r="F13" s="29" t="n">
        <x:v>4</x:v>
      </x:c>
      <x:c r="G13" s="29" t="n">
        <x:v>5</x:v>
      </x:c>
      <x:c r="H13" s="65" t="n">
        <x:f>IF(A13="","",F13*G13)</x:f>
        <x:v>20</x:v>
      </x:c>
      <x:c r="I13" s="29" t="str">
        <x:v>تقليل</x:v>
      </x:c>
      <x:c r="J13" s="29" t="str">
        <x:v>تأمين أجهزة مؤقتة وموعد تسليم</x:v>
      </x:c>
      <x:c r="K13" s="31" t="d">
        <x:v>2026-10-25T00:00:00.000Z</x:v>
      </x:c>
      <x:c r="L13" s="29" t="str">
        <x:v>قيد التخفيف</x:v>
      </x:c>
      <x:c r="M13" s="29" t="n">
        <x:v>3</x:v>
      </x:c>
      <x:c r="N13" s="29" t="n">
        <x:v>4</x:v>
      </x:c>
      <x:c r="O13" s="65" t="n">
        <x:f>IF(A13="","",M13*N13)</x:f>
        <x:v>12</x:v>
      </x:c>
      <x:c r="P13" s="65" t="str">
        <x:f>IF(A13="","",IF(L13="مغلق","مغلق",IF(OR(J13="",K13=""),"ناقص",IF(K13&lt;'الإعداد'!$D$12,"متأخر",IF(O13&gt;=15,"منحرف",IF(O13&gt;=8,"معرض للخطر","منتظم"))))))</x:f>
        <x:v>متأخر</x:v>
      </x:c>
      <x:c r="Q13" s="65" t="str">
        <x:f>IF(A13="","",IF(OR(COUNTIF($A$11:$A$100,A13)&gt;1,B13="",COUNTIF('الأهداف'!$A$11:$A$100,B13)=0,C13="",COUNTIF('المبادرات'!$A$11:$A$120,C13)=0,D13="",E13="",F13&lt;1,F13&gt;5,G13&lt;1,G13&gt;5,I13="",J13="",K13="",L13="",M13&lt;1,M13&gt;5,N13&lt;1,N13&gt;5),"خطأ","سليم"))</x:f>
        <x:v>سليم</x:v>
      </x:c>
      <x:c r="R13" s="76" t="n">
        <x:f>IF(A13="",99999,IF(P13="مغلق",99999,IF(P13="متأخر",100,IF(P13="منحرف",200,IF(P13="معرض للخطر",300,400)))+ROW()/10000))</x:f>
        <x:v>100.0013</x:v>
      </x:c>
      <x:c r="S13" s="4"/>
      <x:c r="T13" s="4"/>
      <x:c r="U13" s="4"/>
      <x:c r="V13" s="4"/>
    </x:row>
    <x:row r="14">
      <x:c r="A14" s="29" t="str">
        <x:v>R-004</x:v>
      </x:c>
      <x:c r="B14" s="29" t="str">
        <x:v>G-004</x:v>
      </x:c>
      <x:c r="C14" s="29" t="str">
        <x:v>I-006</x:v>
      </x:c>
      <x:c r="D14" s="29" t="str">
        <x:v>انخفاض انضباط العد في أسابيع الذروة</x:v>
      </x:c>
      <x:c r="E14" s="29" t="str">
        <x:v>لوكاس مارتن</x:v>
      </x:c>
      <x:c r="F14" s="29" t="n">
        <x:v>3</x:v>
      </x:c>
      <x:c r="G14" s="29" t="n">
        <x:v>3</x:v>
      </x:c>
      <x:c r="H14" s="65" t="n">
        <x:f>IF(A14="","",F14*G14)</x:f>
        <x:v>9</x:v>
      </x:c>
      <x:c r="I14" s="29" t="str">
        <x:v>تقليل</x:v>
      </x:c>
      <x:c r="J14" s="29" t="str">
        <x:v>حماية أوقات العد في الجدول</x:v>
      </x:c>
      <x:c r="K14" s="31" t="d">
        <x:v>2026-11-15T00:00:00.000Z</x:v>
      </x:c>
      <x:c r="L14" s="29" t="str">
        <x:v>تحت المراقبة</x:v>
      </x:c>
      <x:c r="M14" s="29" t="n">
        <x:v>2</x:v>
      </x:c>
      <x:c r="N14" s="29" t="n">
        <x:v>2</x:v>
      </x:c>
      <x:c r="O14" s="65" t="n">
        <x:f>IF(A14="","",M14*N14)</x:f>
        <x:v>4</x:v>
      </x:c>
      <x:c r="P14" s="65" t="str">
        <x:f>IF(A14="","",IF(L14="مغلق","مغلق",IF(OR(J14="",K14=""),"ناقص",IF(K14&lt;'الإعداد'!$D$12,"متأخر",IF(O14&gt;=15,"منحرف",IF(O14&gt;=8,"معرض للخطر","منتظم"))))))</x:f>
        <x:v>منتظم</x:v>
      </x:c>
      <x:c r="Q14" s="65" t="str">
        <x:f>IF(A14="","",IF(OR(COUNTIF($A$11:$A$100,A14)&gt;1,B14="",COUNTIF('الأهداف'!$A$11:$A$100,B14)=0,C14="",COUNTIF('المبادرات'!$A$11:$A$120,C14)=0,D14="",E14="",F14&lt;1,F14&gt;5,G14&lt;1,G14&gt;5,I14="",J14="",K14="",L14="",M14&lt;1,M14&gt;5,N14&lt;1,N14&gt;5),"خطأ","سليم"))</x:f>
        <x:v>سليم</x:v>
      </x:c>
      <x:c r="R14" s="76" t="n">
        <x:f>IF(A14="",99999,IF(P14="مغلق",99999,IF(P14="متأخر",100,IF(P14="منحرف",200,IF(P14="معرض للخطر",300,400)))+ROW()/10000))</x:f>
        <x:v>400.0014</x:v>
      </x:c>
      <x:c r="S14" s="4"/>
      <x:c r="T14" s="4"/>
      <x:c r="U14" s="4"/>
      <x:c r="V14" s="4"/>
    </x:row>
    <x:row r="15">
      <x:c r="A15" s="29" t="str">
        <x:v>R-005</x:v>
      </x:c>
      <x:c r="B15" s="29" t="str">
        <x:v>G-005</x:v>
      </x:c>
      <x:c r="C15" s="29" t="str">
        <x:v>I-007</x:v>
      </x:c>
      <x:c r="D15" s="29" t="str">
        <x:v>اعتبار مختبرات التوجيه اختيارية</x:v>
      </x:c>
      <x:c r="E15" s="29" t="str">
        <x:v>عمر صالح</x:v>
      </x:c>
      <x:c r="F15" s="29" t="n">
        <x:v>3</x:v>
      </x:c>
      <x:c r="G15" s="29" t="n">
        <x:v>4</x:v>
      </x:c>
      <x:c r="H15" s="65" t="n">
        <x:f>IF(A15="","",F15*G15)</x:f>
        <x:v>12</x:v>
      </x:c>
      <x:c r="I15" s="29" t="str">
        <x:v>تقليل</x:v>
      </x:c>
      <x:c r="J15" s="29" t="str">
        <x:v>رعاية الحضور ونشر نسب الإكمال</x:v>
      </x:c>
      <x:c r="K15" s="31" t="d">
        <x:v>2026-11-07T00:00:00.000Z</x:v>
      </x:c>
      <x:c r="L15" s="29" t="str">
        <x:v>مفتوح</x:v>
      </x:c>
      <x:c r="M15" s="29" t="n">
        <x:v>2</x:v>
      </x:c>
      <x:c r="N15" s="29" t="n">
        <x:v>3</x:v>
      </x:c>
      <x:c r="O15" s="65" t="n">
        <x:f>IF(A15="","",M15*N15)</x:f>
        <x:v>6</x:v>
      </x:c>
      <x:c r="P15" s="65" t="str">
        <x:f>IF(A15="","",IF(L15="مغلق","مغلق",IF(OR(J15="",K15=""),"ناقص",IF(K15&lt;'الإعداد'!$D$12,"متأخر",IF(O15&gt;=15,"منحرف",IF(O15&gt;=8,"معرض للخطر","منتظم"))))))</x:f>
        <x:v>منتظم</x:v>
      </x:c>
      <x:c r="Q15" s="65" t="str">
        <x:f>IF(A15="","",IF(OR(COUNTIF($A$11:$A$100,A15)&gt;1,B15="",COUNTIF('الأهداف'!$A$11:$A$100,B15)=0,C15="",COUNTIF('المبادرات'!$A$11:$A$120,C15)=0,D15="",E15="",F15&lt;1,F15&gt;5,G15&lt;1,G15&gt;5,I15="",J15="",K15="",L15="",M15&lt;1,M15&gt;5,N15&lt;1,N15&gt;5),"خطأ","سليم"))</x:f>
        <x:v>سليم</x:v>
      </x:c>
      <x:c r="R15" s="76" t="n">
        <x:f>IF(A15="",99999,IF(P15="مغلق",99999,IF(P15="متأخر",100,IF(P15="منحرف",200,IF(P15="معرض للخطر",300,400)))+ROW()/10000))</x:f>
        <x:v>400.0015</x:v>
      </x:c>
      <x:c r="S15" s="4"/>
      <x:c r="T15" s="4"/>
      <x:c r="U15" s="4"/>
      <x:c r="V15" s="4"/>
    </x:row>
    <x:row r="16">
      <x:c r="A16" s="29"/>
      <x:c r="B16" s="29"/>
      <x:c r="C16" s="29"/>
      <x:c r="D16" s="29"/>
      <x:c r="E16" s="29"/>
      <x:c r="F16" s="29"/>
      <x:c r="G16" s="29"/>
      <x:c r="H16" s="65" t="str">
        <x:f>IF(A16="","",F16*G16)</x:f>
      </x:c>
      <x:c r="I16" s="29"/>
      <x:c r="J16" s="29"/>
      <x:c r="K16" s="31"/>
      <x:c r="L16" s="29"/>
      <x:c r="M16" s="29"/>
      <x:c r="N16" s="29"/>
      <x:c r="O16" s="65" t="str">
        <x:f>IF(A16="","",M16*N16)</x:f>
      </x:c>
      <x:c r="P16" s="65" t="str">
        <x:f>IF(A16="","",IF(L16="مغلق","مغلق",IF(OR(J16="",K16=""),"ناقص",IF(K16&lt;'الإعداد'!$D$12,"متأخر",IF(O16&gt;=15,"منحرف",IF(O16&gt;=8,"معرض للخطر","منتظم"))))))</x:f>
      </x:c>
      <x:c r="Q16" s="65" t="str">
        <x:f>IF(A16="","",IF(OR(COUNTIF($A$11:$A$100,A16)&gt;1,B16="",COUNTIF('الأهداف'!$A$11:$A$100,B16)=0,C16="",COUNTIF('المبادرات'!$A$11:$A$120,C16)=0,D16="",E16="",F16&lt;1,F16&gt;5,G16&lt;1,G16&gt;5,I16="",J16="",K16="",L16="",M16&lt;1,M16&gt;5,N16&lt;1,N16&gt;5),"خطأ","سليم"))</x:f>
      </x:c>
      <x:c r="R16" s="76" t="n">
        <x:f>IF(A16="",99999,IF(P16="مغلق",99999,IF(P16="متأخر",100,IF(P16="منحرف",200,IF(P16="معرض للخطر",300,400)))+ROW()/10000))</x:f>
        <x:v>99999</x:v>
      </x:c>
      <x:c r="S16" s="4"/>
      <x:c r="T16" s="4"/>
      <x:c r="U16" s="4"/>
      <x:c r="V16" s="4"/>
    </x:row>
    <x:row r="17">
      <x:c r="A17" s="29"/>
      <x:c r="B17" s="29"/>
      <x:c r="C17" s="29"/>
      <x:c r="D17" s="29"/>
      <x:c r="E17" s="29"/>
      <x:c r="F17" s="29"/>
      <x:c r="G17" s="29"/>
      <x:c r="H17" s="65" t="str">
        <x:f>IF(A17="","",F17*G17)</x:f>
      </x:c>
      <x:c r="I17" s="29"/>
      <x:c r="J17" s="29"/>
      <x:c r="K17" s="31"/>
      <x:c r="L17" s="29"/>
      <x:c r="M17" s="29"/>
      <x:c r="N17" s="29"/>
      <x:c r="O17" s="65" t="str">
        <x:f>IF(A17="","",M17*N17)</x:f>
      </x:c>
      <x:c r="P17" s="65" t="str">
        <x:f>IF(A17="","",IF(L17="مغلق","مغلق",IF(OR(J17="",K17=""),"ناقص",IF(K17&lt;'الإعداد'!$D$12,"متأخر",IF(O17&gt;=15,"منحرف",IF(O17&gt;=8,"معرض للخطر","منتظم"))))))</x:f>
      </x:c>
      <x:c r="Q17" s="65" t="str">
        <x:f>IF(A17="","",IF(OR(COUNTIF($A$11:$A$100,A17)&gt;1,B17="",COUNTIF('الأهداف'!$A$11:$A$100,B17)=0,C17="",COUNTIF('المبادرات'!$A$11:$A$120,C17)=0,D17="",E17="",F17&lt;1,F17&gt;5,G17&lt;1,G17&gt;5,I17="",J17="",K17="",L17="",M17&lt;1,M17&gt;5,N17&lt;1,N17&gt;5),"خطأ","سليم"))</x:f>
      </x:c>
      <x:c r="R17" s="76" t="n">
        <x:f>IF(A17="",99999,IF(P17="مغلق",99999,IF(P17="متأخر",100,IF(P17="منحرف",200,IF(P17="معرض للخطر",300,400)))+ROW()/10000))</x:f>
        <x:v>99999</x:v>
      </x:c>
      <x:c r="S17" s="4"/>
      <x:c r="T17" s="4"/>
      <x:c r="U17" s="4"/>
      <x:c r="V17" s="4"/>
    </x:row>
    <x:row r="18">
      <x:c r="A18" s="29"/>
      <x:c r="B18" s="29"/>
      <x:c r="C18" s="29"/>
      <x:c r="D18" s="29"/>
      <x:c r="E18" s="29"/>
      <x:c r="F18" s="29"/>
      <x:c r="G18" s="29"/>
      <x:c r="H18" s="65" t="str">
        <x:f>IF(A18="","",F18*G18)</x:f>
      </x:c>
      <x:c r="I18" s="29"/>
      <x:c r="J18" s="29"/>
      <x:c r="K18" s="31"/>
      <x:c r="L18" s="29"/>
      <x:c r="M18" s="29"/>
      <x:c r="N18" s="29"/>
      <x:c r="O18" s="65" t="str">
        <x:f>IF(A18="","",M18*N18)</x:f>
      </x:c>
      <x:c r="P18" s="65" t="str">
        <x:f>IF(A18="","",IF(L18="مغلق","مغلق",IF(OR(J18="",K18=""),"ناقص",IF(K18&lt;'الإعداد'!$D$12,"متأخر",IF(O18&gt;=15,"منحرف",IF(O18&gt;=8,"معرض للخطر","منتظم"))))))</x:f>
      </x:c>
      <x:c r="Q18" s="65" t="str">
        <x:f>IF(A18="","",IF(OR(COUNTIF($A$11:$A$100,A18)&gt;1,B18="",COUNTIF('الأهداف'!$A$11:$A$100,B18)=0,C18="",COUNTIF('المبادرات'!$A$11:$A$120,C18)=0,D18="",E18="",F18&lt;1,F18&gt;5,G18&lt;1,G18&gt;5,I18="",J18="",K18="",L18="",M18&lt;1,M18&gt;5,N18&lt;1,N18&gt;5),"خطأ","سليم"))</x:f>
      </x:c>
      <x:c r="R18" s="76" t="n">
        <x:f>IF(A18="",99999,IF(P18="مغلق",99999,IF(P18="متأخر",100,IF(P18="منحرف",200,IF(P18="معرض للخطر",300,400)))+ROW()/10000))</x:f>
        <x:v>99999</x:v>
      </x:c>
      <x:c r="S18" s="4"/>
      <x:c r="T18" s="4"/>
      <x:c r="U18" s="4"/>
      <x:c r="V18" s="4"/>
    </x:row>
    <x:row r="19">
      <x:c r="A19" s="29"/>
      <x:c r="B19" s="29"/>
      <x:c r="C19" s="29"/>
      <x:c r="D19" s="29"/>
      <x:c r="E19" s="29"/>
      <x:c r="F19" s="29"/>
      <x:c r="G19" s="29"/>
      <x:c r="H19" s="65" t="str">
        <x:f>IF(A19="","",F19*G19)</x:f>
      </x:c>
      <x:c r="I19" s="29"/>
      <x:c r="J19" s="29"/>
      <x:c r="K19" s="31"/>
      <x:c r="L19" s="29"/>
      <x:c r="M19" s="29"/>
      <x:c r="N19" s="29"/>
      <x:c r="O19" s="65" t="str">
        <x:f>IF(A19="","",M19*N19)</x:f>
      </x:c>
      <x:c r="P19" s="65" t="str">
        <x:f>IF(A19="","",IF(L19="مغلق","مغلق",IF(OR(J19="",K19=""),"ناقص",IF(K19&lt;'الإعداد'!$D$12,"متأخر",IF(O19&gt;=15,"منحرف",IF(O19&gt;=8,"معرض للخطر","منتظم"))))))</x:f>
      </x:c>
      <x:c r="Q19" s="65" t="str">
        <x:f>IF(A19="","",IF(OR(COUNTIF($A$11:$A$100,A19)&gt;1,B19="",COUNTIF('الأهداف'!$A$11:$A$100,B19)=0,C19="",COUNTIF('المبادرات'!$A$11:$A$120,C19)=0,D19="",E19="",F19&lt;1,F19&gt;5,G19&lt;1,G19&gt;5,I19="",J19="",K19="",L19="",M19&lt;1,M19&gt;5,N19&lt;1,N19&gt;5),"خطأ","سليم"))</x:f>
      </x:c>
      <x:c r="R19" s="76" t="n">
        <x:f>IF(A19="",99999,IF(P19="مغلق",99999,IF(P19="متأخر",100,IF(P19="منحرف",200,IF(P19="معرض للخطر",300,400)))+ROW()/10000))</x:f>
        <x:v>99999</x:v>
      </x:c>
      <x:c r="S19" s="4"/>
      <x:c r="T19" s="4"/>
      <x:c r="U19" s="4"/>
      <x:c r="V19" s="4"/>
    </x:row>
    <x:row r="20">
      <x:c r="A20" s="29"/>
      <x:c r="B20" s="29"/>
      <x:c r="C20" s="29"/>
      <x:c r="D20" s="29"/>
      <x:c r="E20" s="29"/>
      <x:c r="F20" s="29"/>
      <x:c r="G20" s="29"/>
      <x:c r="H20" s="65" t="str">
        <x:f>IF(A20="","",F20*G20)</x:f>
      </x:c>
      <x:c r="I20" s="29"/>
      <x:c r="J20" s="29"/>
      <x:c r="K20" s="31"/>
      <x:c r="L20" s="29"/>
      <x:c r="M20" s="29"/>
      <x:c r="N20" s="29"/>
      <x:c r="O20" s="65" t="str">
        <x:f>IF(A20="","",M20*N20)</x:f>
      </x:c>
      <x:c r="P20" s="65" t="str">
        <x:f>IF(A20="","",IF(L20="مغلق","مغلق",IF(OR(J20="",K20=""),"ناقص",IF(K20&lt;'الإعداد'!$D$12,"متأخر",IF(O20&gt;=15,"منحرف",IF(O20&gt;=8,"معرض للخطر","منتظم"))))))</x:f>
      </x:c>
      <x:c r="Q20" s="65" t="str">
        <x:f>IF(A20="","",IF(OR(COUNTIF($A$11:$A$100,A20)&gt;1,B20="",COUNTIF('الأهداف'!$A$11:$A$100,B20)=0,C20="",COUNTIF('المبادرات'!$A$11:$A$120,C20)=0,D20="",E20="",F20&lt;1,F20&gt;5,G20&lt;1,G20&gt;5,I20="",J20="",K20="",L20="",M20&lt;1,M20&gt;5,N20&lt;1,N20&gt;5),"خطأ","سليم"))</x:f>
      </x:c>
      <x:c r="R20" s="76" t="n">
        <x:f>IF(A20="",99999,IF(P20="مغلق",99999,IF(P20="متأخر",100,IF(P20="منحرف",200,IF(P20="معرض للخطر",300,400)))+ROW()/10000))</x:f>
        <x:v>99999</x:v>
      </x:c>
      <x:c r="S20" s="4"/>
      <x:c r="T20" s="4"/>
      <x:c r="U20" s="4"/>
      <x:c r="V20" s="4"/>
    </x:row>
    <x:row r="21">
      <x:c r="A21" s="29"/>
      <x:c r="B21" s="29"/>
      <x:c r="C21" s="29"/>
      <x:c r="D21" s="29"/>
      <x:c r="E21" s="29"/>
      <x:c r="F21" s="29"/>
      <x:c r="G21" s="29"/>
      <x:c r="H21" s="65" t="str">
        <x:f>IF(A21="","",F21*G21)</x:f>
      </x:c>
      <x:c r="I21" s="29"/>
      <x:c r="J21" s="29"/>
      <x:c r="K21" s="31"/>
      <x:c r="L21" s="29"/>
      <x:c r="M21" s="29"/>
      <x:c r="N21" s="29"/>
      <x:c r="O21" s="65" t="str">
        <x:f>IF(A21="","",M21*N21)</x:f>
      </x:c>
      <x:c r="P21" s="65" t="str">
        <x:f>IF(A21="","",IF(L21="مغلق","مغلق",IF(OR(J21="",K21=""),"ناقص",IF(K21&lt;'الإعداد'!$D$12,"متأخر",IF(O21&gt;=15,"منحرف",IF(O21&gt;=8,"معرض للخطر","منتظم"))))))</x:f>
      </x:c>
      <x:c r="Q21" s="65" t="str">
        <x:f>IF(A21="","",IF(OR(COUNTIF($A$11:$A$100,A21)&gt;1,B21="",COUNTIF('الأهداف'!$A$11:$A$100,B21)=0,C21="",COUNTIF('المبادرات'!$A$11:$A$120,C21)=0,D21="",E21="",F21&lt;1,F21&gt;5,G21&lt;1,G21&gt;5,I21="",J21="",K21="",L21="",M21&lt;1,M21&gt;5,N21&lt;1,N21&gt;5),"خطأ","سليم"))</x:f>
      </x:c>
      <x:c r="R21" s="76" t="n">
        <x:f>IF(A21="",99999,IF(P21="مغلق",99999,IF(P21="متأخر",100,IF(P21="منحرف",200,IF(P21="معرض للخطر",300,400)))+ROW()/10000))</x:f>
        <x:v>99999</x:v>
      </x:c>
      <x:c r="S21" s="4"/>
      <x:c r="T21" s="4"/>
      <x:c r="U21" s="4"/>
      <x:c r="V21" s="4"/>
    </x:row>
    <x:row r="22">
      <x:c r="A22" s="29"/>
      <x:c r="B22" s="29"/>
      <x:c r="C22" s="29"/>
      <x:c r="D22" s="29"/>
      <x:c r="E22" s="29"/>
      <x:c r="F22" s="29"/>
      <x:c r="G22" s="29"/>
      <x:c r="H22" s="65" t="str">
        <x:f>IF(A22="","",F22*G22)</x:f>
      </x:c>
      <x:c r="I22" s="29"/>
      <x:c r="J22" s="29"/>
      <x:c r="K22" s="31"/>
      <x:c r="L22" s="29"/>
      <x:c r="M22" s="29"/>
      <x:c r="N22" s="29"/>
      <x:c r="O22" s="65" t="str">
        <x:f>IF(A22="","",M22*N22)</x:f>
      </x:c>
      <x:c r="P22" s="65" t="str">
        <x:f>IF(A22="","",IF(L22="مغلق","مغلق",IF(OR(J22="",K22=""),"ناقص",IF(K22&lt;'الإعداد'!$D$12,"متأخر",IF(O22&gt;=15,"منحرف",IF(O22&gt;=8,"معرض للخطر","منتظم"))))))</x:f>
      </x:c>
      <x:c r="Q22" s="65" t="str">
        <x:f>IF(A22="","",IF(OR(COUNTIF($A$11:$A$100,A22)&gt;1,B22="",COUNTIF('الأهداف'!$A$11:$A$100,B22)=0,C22="",COUNTIF('المبادرات'!$A$11:$A$120,C22)=0,D22="",E22="",F22&lt;1,F22&gt;5,G22&lt;1,G22&gt;5,I22="",J22="",K22="",L22="",M22&lt;1,M22&gt;5,N22&lt;1,N22&gt;5),"خطأ","سليم"))</x:f>
      </x:c>
      <x:c r="R22" s="76" t="n">
        <x:f>IF(A22="",99999,IF(P22="مغلق",99999,IF(P22="متأخر",100,IF(P22="منحرف",200,IF(P22="معرض للخطر",300,400)))+ROW()/10000))</x:f>
        <x:v>99999</x:v>
      </x:c>
      <x:c r="S22" s="4"/>
      <x:c r="T22" s="4"/>
      <x:c r="U22" s="4"/>
      <x:c r="V22" s="4"/>
    </x:row>
    <x:row r="23">
      <x:c r="A23" s="29"/>
      <x:c r="B23" s="29"/>
      <x:c r="C23" s="29"/>
      <x:c r="D23" s="29"/>
      <x:c r="E23" s="29"/>
      <x:c r="F23" s="29"/>
      <x:c r="G23" s="29"/>
      <x:c r="H23" s="65" t="str">
        <x:f>IF(A23="","",F23*G23)</x:f>
      </x:c>
      <x:c r="I23" s="29"/>
      <x:c r="J23" s="29"/>
      <x:c r="K23" s="31"/>
      <x:c r="L23" s="29"/>
      <x:c r="M23" s="29"/>
      <x:c r="N23" s="29"/>
      <x:c r="O23" s="65" t="str">
        <x:f>IF(A23="","",M23*N23)</x:f>
      </x:c>
      <x:c r="P23" s="65" t="str">
        <x:f>IF(A23="","",IF(L23="مغلق","مغلق",IF(OR(J23="",K23=""),"ناقص",IF(K23&lt;'الإعداد'!$D$12,"متأخر",IF(O23&gt;=15,"منحرف",IF(O23&gt;=8,"معرض للخطر","منتظم"))))))</x:f>
      </x:c>
      <x:c r="Q23" s="65" t="str">
        <x:f>IF(A23="","",IF(OR(COUNTIF($A$11:$A$100,A23)&gt;1,B23="",COUNTIF('الأهداف'!$A$11:$A$100,B23)=0,C23="",COUNTIF('المبادرات'!$A$11:$A$120,C23)=0,D23="",E23="",F23&lt;1,F23&gt;5,G23&lt;1,G23&gt;5,I23="",J23="",K23="",L23="",M23&lt;1,M23&gt;5,N23&lt;1,N23&gt;5),"خطأ","سليم"))</x:f>
      </x:c>
      <x:c r="R23" s="76" t="n">
        <x:f>IF(A23="",99999,IF(P23="مغلق",99999,IF(P23="متأخر",100,IF(P23="منحرف",200,IF(P23="معرض للخطر",300,400)))+ROW()/10000))</x:f>
        <x:v>99999</x:v>
      </x:c>
      <x:c r="S23" s="4"/>
      <x:c r="T23" s="4"/>
      <x:c r="U23" s="4"/>
      <x:c r="V23" s="4"/>
    </x:row>
    <x:row r="24">
      <x:c r="A24" s="29"/>
      <x:c r="B24" s="29"/>
      <x:c r="C24" s="29"/>
      <x:c r="D24" s="29"/>
      <x:c r="E24" s="29"/>
      <x:c r="F24" s="29"/>
      <x:c r="G24" s="29"/>
      <x:c r="H24" s="65" t="str">
        <x:f>IF(A24="","",F24*G24)</x:f>
      </x:c>
      <x:c r="I24" s="29"/>
      <x:c r="J24" s="29"/>
      <x:c r="K24" s="31"/>
      <x:c r="L24" s="29"/>
      <x:c r="M24" s="29"/>
      <x:c r="N24" s="29"/>
      <x:c r="O24" s="65" t="str">
        <x:f>IF(A24="","",M24*N24)</x:f>
      </x:c>
      <x:c r="P24" s="65" t="str">
        <x:f>IF(A24="","",IF(L24="مغلق","مغلق",IF(OR(J24="",K24=""),"ناقص",IF(K24&lt;'الإعداد'!$D$12,"متأخر",IF(O24&gt;=15,"منحرف",IF(O24&gt;=8,"معرض للخطر","منتظم"))))))</x:f>
      </x:c>
      <x:c r="Q24" s="65" t="str">
        <x:f>IF(A24="","",IF(OR(COUNTIF($A$11:$A$100,A24)&gt;1,B24="",COUNTIF('الأهداف'!$A$11:$A$100,B24)=0,C24="",COUNTIF('المبادرات'!$A$11:$A$120,C24)=0,D24="",E24="",F24&lt;1,F24&gt;5,G24&lt;1,G24&gt;5,I24="",J24="",K24="",L24="",M24&lt;1,M24&gt;5,N24&lt;1,N24&gt;5),"خطأ","سليم"))</x:f>
      </x:c>
      <x:c r="R24" s="76" t="n">
        <x:f>IF(A24="",99999,IF(P24="مغلق",99999,IF(P24="متأخر",100,IF(P24="منحرف",200,IF(P24="معرض للخطر",300,400)))+ROW()/10000))</x:f>
        <x:v>99999</x:v>
      </x:c>
      <x:c r="S24" s="4"/>
      <x:c r="T24" s="4"/>
      <x:c r="U24" s="4"/>
      <x:c r="V24" s="4"/>
    </x:row>
    <x:row r="25">
      <x:c r="A25" s="29"/>
      <x:c r="B25" s="29"/>
      <x:c r="C25" s="29"/>
      <x:c r="D25" s="29"/>
      <x:c r="E25" s="29"/>
      <x:c r="F25" s="29"/>
      <x:c r="G25" s="29"/>
      <x:c r="H25" s="65" t="str">
        <x:f>IF(A25="","",F25*G25)</x:f>
      </x:c>
      <x:c r="I25" s="29"/>
      <x:c r="J25" s="29"/>
      <x:c r="K25" s="31"/>
      <x:c r="L25" s="29"/>
      <x:c r="M25" s="29"/>
      <x:c r="N25" s="29"/>
      <x:c r="O25" s="65" t="str">
        <x:f>IF(A25="","",M25*N25)</x:f>
      </x:c>
      <x:c r="P25" s="65" t="str">
        <x:f>IF(A25="","",IF(L25="مغلق","مغلق",IF(OR(J25="",K25=""),"ناقص",IF(K25&lt;'الإعداد'!$D$12,"متأخر",IF(O25&gt;=15,"منحرف",IF(O25&gt;=8,"معرض للخطر","منتظم"))))))</x:f>
      </x:c>
      <x:c r="Q25" s="65" t="str">
        <x:f>IF(A25="","",IF(OR(COUNTIF($A$11:$A$100,A25)&gt;1,B25="",COUNTIF('الأهداف'!$A$11:$A$100,B25)=0,C25="",COUNTIF('المبادرات'!$A$11:$A$120,C25)=0,D25="",E25="",F25&lt;1,F25&gt;5,G25&lt;1,G25&gt;5,I25="",J25="",K25="",L25="",M25&lt;1,M25&gt;5,N25&lt;1,N25&gt;5),"خطأ","سليم"))</x:f>
      </x:c>
      <x:c r="R25" s="76" t="n">
        <x:f>IF(A25="",99999,IF(P25="مغلق",99999,IF(P25="متأخر",100,IF(P25="منحرف",200,IF(P25="معرض للخطر",300,400)))+ROW()/10000))</x:f>
        <x:v>99999</x:v>
      </x:c>
      <x:c r="S25" s="4"/>
      <x:c r="T25" s="4"/>
      <x:c r="U25" s="4"/>
      <x:c r="V25" s="4"/>
    </x:row>
    <x:row r="26">
      <x:c r="A26" s="29"/>
      <x:c r="B26" s="29"/>
      <x:c r="C26" s="29"/>
      <x:c r="D26" s="29"/>
      <x:c r="E26" s="29"/>
      <x:c r="F26" s="29"/>
      <x:c r="G26" s="29"/>
      <x:c r="H26" s="65" t="str">
        <x:f>IF(A26="","",F26*G26)</x:f>
      </x:c>
      <x:c r="I26" s="29"/>
      <x:c r="J26" s="29"/>
      <x:c r="K26" s="31"/>
      <x:c r="L26" s="29"/>
      <x:c r="M26" s="29"/>
      <x:c r="N26" s="29"/>
      <x:c r="O26" s="65" t="str">
        <x:f>IF(A26="","",M26*N26)</x:f>
      </x:c>
      <x:c r="P26" s="65" t="str">
        <x:f>IF(A26="","",IF(L26="مغلق","مغلق",IF(OR(J26="",K26=""),"ناقص",IF(K26&lt;'الإعداد'!$D$12,"متأخر",IF(O26&gt;=15,"منحرف",IF(O26&gt;=8,"معرض للخطر","منتظم"))))))</x:f>
      </x:c>
      <x:c r="Q26" s="65" t="str">
        <x:f>IF(A26="","",IF(OR(COUNTIF($A$11:$A$100,A26)&gt;1,B26="",COUNTIF('الأهداف'!$A$11:$A$100,B26)=0,C26="",COUNTIF('المبادرات'!$A$11:$A$120,C26)=0,D26="",E26="",F26&lt;1,F26&gt;5,G26&lt;1,G26&gt;5,I26="",J26="",K26="",L26="",M26&lt;1,M26&gt;5,N26&lt;1,N26&gt;5),"خطأ","سليم"))</x:f>
      </x:c>
      <x:c r="R26" s="76" t="n">
        <x:f>IF(A26="",99999,IF(P26="مغلق",99999,IF(P26="متأخر",100,IF(P26="منحرف",200,IF(P26="معرض للخطر",300,400)))+ROW()/10000))</x:f>
        <x:v>99999</x:v>
      </x:c>
      <x:c r="S26" s="4"/>
      <x:c r="T26" s="4"/>
      <x:c r="U26" s="4"/>
      <x:c r="V26" s="4"/>
    </x:row>
    <x:row r="27">
      <x:c r="A27" s="29"/>
      <x:c r="B27" s="29"/>
      <x:c r="C27" s="29"/>
      <x:c r="D27" s="29"/>
      <x:c r="E27" s="29"/>
      <x:c r="F27" s="29"/>
      <x:c r="G27" s="29"/>
      <x:c r="H27" s="65" t="str">
        <x:f>IF(A27="","",F27*G27)</x:f>
      </x:c>
      <x:c r="I27" s="29"/>
      <x:c r="J27" s="29"/>
      <x:c r="K27" s="31"/>
      <x:c r="L27" s="29"/>
      <x:c r="M27" s="29"/>
      <x:c r="N27" s="29"/>
      <x:c r="O27" s="65" t="str">
        <x:f>IF(A27="","",M27*N27)</x:f>
      </x:c>
      <x:c r="P27" s="65" t="str">
        <x:f>IF(A27="","",IF(L27="مغلق","مغلق",IF(OR(J27="",K27=""),"ناقص",IF(K27&lt;'الإعداد'!$D$12,"متأخر",IF(O27&gt;=15,"منحرف",IF(O27&gt;=8,"معرض للخطر","منتظم"))))))</x:f>
      </x:c>
      <x:c r="Q27" s="65" t="str">
        <x:f>IF(A27="","",IF(OR(COUNTIF($A$11:$A$100,A27)&gt;1,B27="",COUNTIF('الأهداف'!$A$11:$A$100,B27)=0,C27="",COUNTIF('المبادرات'!$A$11:$A$120,C27)=0,D27="",E27="",F27&lt;1,F27&gt;5,G27&lt;1,G27&gt;5,I27="",J27="",K27="",L27="",M27&lt;1,M27&gt;5,N27&lt;1,N27&gt;5),"خطأ","سليم"))</x:f>
      </x:c>
      <x:c r="R27" s="76" t="n">
        <x:f>IF(A27="",99999,IF(P27="مغلق",99999,IF(P27="متأخر",100,IF(P27="منحرف",200,IF(P27="معرض للخطر",300,400)))+ROW()/10000))</x:f>
        <x:v>99999</x:v>
      </x:c>
      <x:c r="S27" s="4"/>
      <x:c r="T27" s="4"/>
      <x:c r="U27" s="4"/>
      <x:c r="V27" s="4"/>
    </x:row>
    <x:row r="28">
      <x:c r="A28" s="29"/>
      <x:c r="B28" s="29"/>
      <x:c r="C28" s="29"/>
      <x:c r="D28" s="29"/>
      <x:c r="E28" s="29"/>
      <x:c r="F28" s="29"/>
      <x:c r="G28" s="29"/>
      <x:c r="H28" s="65" t="str">
        <x:f>IF(A28="","",F28*G28)</x:f>
      </x:c>
      <x:c r="I28" s="29"/>
      <x:c r="J28" s="29"/>
      <x:c r="K28" s="31"/>
      <x:c r="L28" s="29"/>
      <x:c r="M28" s="29"/>
      <x:c r="N28" s="29"/>
      <x:c r="O28" s="65" t="str">
        <x:f>IF(A28="","",M28*N28)</x:f>
      </x:c>
      <x:c r="P28" s="65" t="str">
        <x:f>IF(A28="","",IF(L28="مغلق","مغلق",IF(OR(J28="",K28=""),"ناقص",IF(K28&lt;'الإعداد'!$D$12,"متأخر",IF(O28&gt;=15,"منحرف",IF(O28&gt;=8,"معرض للخطر","منتظم"))))))</x:f>
      </x:c>
      <x:c r="Q28" s="65" t="str">
        <x:f>IF(A28="","",IF(OR(COUNTIF($A$11:$A$100,A28)&gt;1,B28="",COUNTIF('الأهداف'!$A$11:$A$100,B28)=0,C28="",COUNTIF('المبادرات'!$A$11:$A$120,C28)=0,D28="",E28="",F28&lt;1,F28&gt;5,G28&lt;1,G28&gt;5,I28="",J28="",K28="",L28="",M28&lt;1,M28&gt;5,N28&lt;1,N28&gt;5),"خطأ","سليم"))</x:f>
      </x:c>
      <x:c r="R28" s="76" t="n">
        <x:f>IF(A28="",99999,IF(P28="مغلق",99999,IF(P28="متأخر",100,IF(P28="منحرف",200,IF(P28="معرض للخطر",300,400)))+ROW()/10000))</x:f>
        <x:v>99999</x:v>
      </x:c>
      <x:c r="S28" s="4"/>
      <x:c r="T28" s="4"/>
      <x:c r="U28" s="4"/>
      <x:c r="V28" s="4"/>
    </x:row>
    <x:row r="29">
      <x:c r="A29" s="29"/>
      <x:c r="B29" s="29"/>
      <x:c r="C29" s="29"/>
      <x:c r="D29" s="29"/>
      <x:c r="E29" s="29"/>
      <x:c r="F29" s="29"/>
      <x:c r="G29" s="29"/>
      <x:c r="H29" s="65" t="str">
        <x:f>IF(A29="","",F29*G29)</x:f>
      </x:c>
      <x:c r="I29" s="29"/>
      <x:c r="J29" s="29"/>
      <x:c r="K29" s="31"/>
      <x:c r="L29" s="29"/>
      <x:c r="M29" s="29"/>
      <x:c r="N29" s="29"/>
      <x:c r="O29" s="65" t="str">
        <x:f>IF(A29="","",M29*N29)</x:f>
      </x:c>
      <x:c r="P29" s="65" t="str">
        <x:f>IF(A29="","",IF(L29="مغلق","مغلق",IF(OR(J29="",K29=""),"ناقص",IF(K29&lt;'الإعداد'!$D$12,"متأخر",IF(O29&gt;=15,"منحرف",IF(O29&gt;=8,"معرض للخطر","منتظم"))))))</x:f>
      </x:c>
      <x:c r="Q29" s="65" t="str">
        <x:f>IF(A29="","",IF(OR(COUNTIF($A$11:$A$100,A29)&gt;1,B29="",COUNTIF('الأهداف'!$A$11:$A$100,B29)=0,C29="",COUNTIF('المبادرات'!$A$11:$A$120,C29)=0,D29="",E29="",F29&lt;1,F29&gt;5,G29&lt;1,G29&gt;5,I29="",J29="",K29="",L29="",M29&lt;1,M29&gt;5,N29&lt;1,N29&gt;5),"خطأ","سليم"))</x:f>
      </x:c>
      <x:c r="R29" s="76" t="n">
        <x:f>IF(A29="",99999,IF(P29="مغلق",99999,IF(P29="متأخر",100,IF(P29="منحرف",200,IF(P29="معرض للخطر",300,400)))+ROW()/10000))</x:f>
        <x:v>99999</x:v>
      </x:c>
      <x:c r="S29" s="4"/>
      <x:c r="T29" s="4"/>
      <x:c r="U29" s="4"/>
      <x:c r="V29" s="4"/>
    </x:row>
    <x:row r="30">
      <x:c r="A30" s="29"/>
      <x:c r="B30" s="29"/>
      <x:c r="C30" s="29"/>
      <x:c r="D30" s="29"/>
      <x:c r="E30" s="29"/>
      <x:c r="F30" s="29"/>
      <x:c r="G30" s="29"/>
      <x:c r="H30" s="65" t="str">
        <x:f>IF(A30="","",F30*G30)</x:f>
      </x:c>
      <x:c r="I30" s="29"/>
      <x:c r="J30" s="29"/>
      <x:c r="K30" s="31"/>
      <x:c r="L30" s="29"/>
      <x:c r="M30" s="29"/>
      <x:c r="N30" s="29"/>
      <x:c r="O30" s="65" t="str">
        <x:f>IF(A30="","",M30*N30)</x:f>
      </x:c>
      <x:c r="P30" s="65" t="str">
        <x:f>IF(A30="","",IF(L30="مغلق","مغلق",IF(OR(J30="",K30=""),"ناقص",IF(K30&lt;'الإعداد'!$D$12,"متأخر",IF(O30&gt;=15,"منحرف",IF(O30&gt;=8,"معرض للخطر","منتظم"))))))</x:f>
      </x:c>
      <x:c r="Q30" s="65" t="str">
        <x:f>IF(A30="","",IF(OR(COUNTIF($A$11:$A$100,A30)&gt;1,B30="",COUNTIF('الأهداف'!$A$11:$A$100,B30)=0,C30="",COUNTIF('المبادرات'!$A$11:$A$120,C30)=0,D30="",E30="",F30&lt;1,F30&gt;5,G30&lt;1,G30&gt;5,I30="",J30="",K30="",L30="",M30&lt;1,M30&gt;5,N30&lt;1,N30&gt;5),"خطأ","سليم"))</x:f>
      </x:c>
      <x:c r="R30" s="76" t="n">
        <x:f>IF(A30="",99999,IF(P30="مغلق",99999,IF(P30="متأخر",100,IF(P30="منحرف",200,IF(P30="معرض للخطر",300,400)))+ROW()/10000))</x:f>
        <x:v>99999</x:v>
      </x:c>
      <x:c r="S30" s="4"/>
      <x:c r="T30" s="4"/>
      <x:c r="U30" s="4"/>
      <x:c r="V30" s="4"/>
    </x:row>
    <x:row r="31">
      <x:c r="A31" s="29"/>
      <x:c r="B31" s="29"/>
      <x:c r="C31" s="29"/>
      <x:c r="D31" s="29"/>
      <x:c r="E31" s="29"/>
      <x:c r="F31" s="29"/>
      <x:c r="G31" s="29"/>
      <x:c r="H31" s="65" t="str">
        <x:f>IF(A31="","",F31*G31)</x:f>
      </x:c>
      <x:c r="I31" s="29"/>
      <x:c r="J31" s="29"/>
      <x:c r="K31" s="31"/>
      <x:c r="L31" s="29"/>
      <x:c r="M31" s="29"/>
      <x:c r="N31" s="29"/>
      <x:c r="O31" s="65" t="str">
        <x:f>IF(A31="","",M31*N31)</x:f>
      </x:c>
      <x:c r="P31" s="65" t="str">
        <x:f>IF(A31="","",IF(L31="مغلق","مغلق",IF(OR(J31="",K31=""),"ناقص",IF(K31&lt;'الإعداد'!$D$12,"متأخر",IF(O31&gt;=15,"منحرف",IF(O31&gt;=8,"معرض للخطر","منتظم"))))))</x:f>
      </x:c>
      <x:c r="Q31" s="65" t="str">
        <x:f>IF(A31="","",IF(OR(COUNTIF($A$11:$A$100,A31)&gt;1,B31="",COUNTIF('الأهداف'!$A$11:$A$100,B31)=0,C31="",COUNTIF('المبادرات'!$A$11:$A$120,C31)=0,D31="",E31="",F31&lt;1,F31&gt;5,G31&lt;1,G31&gt;5,I31="",J31="",K31="",L31="",M31&lt;1,M31&gt;5,N31&lt;1,N31&gt;5),"خطأ","سليم"))</x:f>
      </x:c>
      <x:c r="R31" s="76" t="n">
        <x:f>IF(A31="",99999,IF(P31="مغلق",99999,IF(P31="متأخر",100,IF(P31="منحرف",200,IF(P31="معرض للخطر",300,400)))+ROW()/10000))</x:f>
        <x:v>99999</x:v>
      </x:c>
      <x:c r="S31" s="4"/>
      <x:c r="T31" s="4"/>
      <x:c r="U31" s="4"/>
      <x:c r="V31" s="4"/>
    </x:row>
    <x:row r="32">
      <x:c r="A32" s="29"/>
      <x:c r="B32" s="29"/>
      <x:c r="C32" s="29"/>
      <x:c r="D32" s="29"/>
      <x:c r="E32" s="29"/>
      <x:c r="F32" s="29"/>
      <x:c r="G32" s="29"/>
      <x:c r="H32" s="65" t="str">
        <x:f>IF(A32="","",F32*G32)</x:f>
      </x:c>
      <x:c r="I32" s="29"/>
      <x:c r="J32" s="29"/>
      <x:c r="K32" s="31"/>
      <x:c r="L32" s="29"/>
      <x:c r="M32" s="29"/>
      <x:c r="N32" s="29"/>
      <x:c r="O32" s="65" t="str">
        <x:f>IF(A32="","",M32*N32)</x:f>
      </x:c>
      <x:c r="P32" s="65" t="str">
        <x:f>IF(A32="","",IF(L32="مغلق","مغلق",IF(OR(J32="",K32=""),"ناقص",IF(K32&lt;'الإعداد'!$D$12,"متأخر",IF(O32&gt;=15,"منحرف",IF(O32&gt;=8,"معرض للخطر","منتظم"))))))</x:f>
      </x:c>
      <x:c r="Q32" s="65" t="str">
        <x:f>IF(A32="","",IF(OR(COUNTIF($A$11:$A$100,A32)&gt;1,B32="",COUNTIF('الأهداف'!$A$11:$A$100,B32)=0,C32="",COUNTIF('المبادرات'!$A$11:$A$120,C32)=0,D32="",E32="",F32&lt;1,F32&gt;5,G32&lt;1,G32&gt;5,I32="",J32="",K32="",L32="",M32&lt;1,M32&gt;5,N32&lt;1,N32&gt;5),"خطأ","سليم"))</x:f>
      </x:c>
      <x:c r="R32" s="76" t="n">
        <x:f>IF(A32="",99999,IF(P32="مغلق",99999,IF(P32="متأخر",100,IF(P32="منحرف",200,IF(P32="معرض للخطر",300,400)))+ROW()/10000))</x:f>
        <x:v>99999</x:v>
      </x:c>
      <x:c r="S32" s="4"/>
      <x:c r="T32" s="4"/>
      <x:c r="U32" s="4"/>
      <x:c r="V32" s="4"/>
    </x:row>
    <x:row r="33">
      <x:c r="A33" s="29"/>
      <x:c r="B33" s="29"/>
      <x:c r="C33" s="29"/>
      <x:c r="D33" s="29"/>
      <x:c r="E33" s="29"/>
      <x:c r="F33" s="29"/>
      <x:c r="G33" s="29"/>
      <x:c r="H33" s="65" t="str">
        <x:f>IF(A33="","",F33*G33)</x:f>
      </x:c>
      <x:c r="I33" s="29"/>
      <x:c r="J33" s="29"/>
      <x:c r="K33" s="31"/>
      <x:c r="L33" s="29"/>
      <x:c r="M33" s="29"/>
      <x:c r="N33" s="29"/>
      <x:c r="O33" s="65" t="str">
        <x:f>IF(A33="","",M33*N33)</x:f>
      </x:c>
      <x:c r="P33" s="65" t="str">
        <x:f>IF(A33="","",IF(L33="مغلق","مغلق",IF(OR(J33="",K33=""),"ناقص",IF(K33&lt;'الإعداد'!$D$12,"متأخر",IF(O33&gt;=15,"منحرف",IF(O33&gt;=8,"معرض للخطر","منتظم"))))))</x:f>
      </x:c>
      <x:c r="Q33" s="65" t="str">
        <x:f>IF(A33="","",IF(OR(COUNTIF($A$11:$A$100,A33)&gt;1,B33="",COUNTIF('الأهداف'!$A$11:$A$100,B33)=0,C33="",COUNTIF('المبادرات'!$A$11:$A$120,C33)=0,D33="",E33="",F33&lt;1,F33&gt;5,G33&lt;1,G33&gt;5,I33="",J33="",K33="",L33="",M33&lt;1,M33&gt;5,N33&lt;1,N33&gt;5),"خطأ","سليم"))</x:f>
      </x:c>
      <x:c r="R33" s="76" t="n">
        <x:f>IF(A33="",99999,IF(P33="مغلق",99999,IF(P33="متأخر",100,IF(P33="منحرف",200,IF(P33="معرض للخطر",300,400)))+ROW()/10000))</x:f>
        <x:v>99999</x:v>
      </x:c>
      <x:c r="S33" s="4"/>
      <x:c r="T33" s="4"/>
      <x:c r="U33" s="4"/>
      <x:c r="V33" s="4"/>
    </x:row>
    <x:row r="34">
      <x:c r="A34" s="29"/>
      <x:c r="B34" s="29"/>
      <x:c r="C34" s="29"/>
      <x:c r="D34" s="29"/>
      <x:c r="E34" s="29"/>
      <x:c r="F34" s="29"/>
      <x:c r="G34" s="29"/>
      <x:c r="H34" s="65" t="str">
        <x:f>IF(A34="","",F34*G34)</x:f>
      </x:c>
      <x:c r="I34" s="29"/>
      <x:c r="J34" s="29"/>
      <x:c r="K34" s="31"/>
      <x:c r="L34" s="29"/>
      <x:c r="M34" s="29"/>
      <x:c r="N34" s="29"/>
      <x:c r="O34" s="65" t="str">
        <x:f>IF(A34="","",M34*N34)</x:f>
      </x:c>
      <x:c r="P34" s="65" t="str">
        <x:f>IF(A34="","",IF(L34="مغلق","مغلق",IF(OR(J34="",K34=""),"ناقص",IF(K34&lt;'الإعداد'!$D$12,"متأخر",IF(O34&gt;=15,"منحرف",IF(O34&gt;=8,"معرض للخطر","منتظم"))))))</x:f>
      </x:c>
      <x:c r="Q34" s="65" t="str">
        <x:f>IF(A34="","",IF(OR(COUNTIF($A$11:$A$100,A34)&gt;1,B34="",COUNTIF('الأهداف'!$A$11:$A$100,B34)=0,C34="",COUNTIF('المبادرات'!$A$11:$A$120,C34)=0,D34="",E34="",F34&lt;1,F34&gt;5,G34&lt;1,G34&gt;5,I34="",J34="",K34="",L34="",M34&lt;1,M34&gt;5,N34&lt;1,N34&gt;5),"خطأ","سليم"))</x:f>
      </x:c>
      <x:c r="R34" s="76" t="n">
        <x:f>IF(A34="",99999,IF(P34="مغلق",99999,IF(P34="متأخر",100,IF(P34="منحرف",200,IF(P34="معرض للخطر",300,400)))+ROW()/10000))</x:f>
        <x:v>99999</x:v>
      </x:c>
      <x:c r="S34" s="4"/>
      <x:c r="T34" s="4"/>
      <x:c r="U34" s="4"/>
      <x:c r="V34" s="4"/>
    </x:row>
    <x:row r="35">
      <x:c r="A35" s="29"/>
      <x:c r="B35" s="29"/>
      <x:c r="C35" s="29"/>
      <x:c r="D35" s="29"/>
      <x:c r="E35" s="29"/>
      <x:c r="F35" s="29"/>
      <x:c r="G35" s="29"/>
      <x:c r="H35" s="65" t="str">
        <x:f>IF(A35="","",F35*G35)</x:f>
      </x:c>
      <x:c r="I35" s="29"/>
      <x:c r="J35" s="29"/>
      <x:c r="K35" s="31"/>
      <x:c r="L35" s="29"/>
      <x:c r="M35" s="29"/>
      <x:c r="N35" s="29"/>
      <x:c r="O35" s="65" t="str">
        <x:f>IF(A35="","",M35*N35)</x:f>
      </x:c>
      <x:c r="P35" s="65" t="str">
        <x:f>IF(A35="","",IF(L35="مغلق","مغلق",IF(OR(J35="",K35=""),"ناقص",IF(K35&lt;'الإعداد'!$D$12,"متأخر",IF(O35&gt;=15,"منحرف",IF(O35&gt;=8,"معرض للخطر","منتظم"))))))</x:f>
      </x:c>
      <x:c r="Q35" s="65" t="str">
        <x:f>IF(A35="","",IF(OR(COUNTIF($A$11:$A$100,A35)&gt;1,B35="",COUNTIF('الأهداف'!$A$11:$A$100,B35)=0,C35="",COUNTIF('المبادرات'!$A$11:$A$120,C35)=0,D35="",E35="",F35&lt;1,F35&gt;5,G35&lt;1,G35&gt;5,I35="",J35="",K35="",L35="",M35&lt;1,M35&gt;5,N35&lt;1,N35&gt;5),"خطأ","سليم"))</x:f>
      </x:c>
      <x:c r="R35" s="76" t="n">
        <x:f>IF(A35="",99999,IF(P35="مغلق",99999,IF(P35="متأخر",100,IF(P35="منحرف",200,IF(P35="معرض للخطر",300,400)))+ROW()/10000))</x:f>
        <x:v>99999</x:v>
      </x:c>
      <x:c r="S35" s="4"/>
      <x:c r="T35" s="4"/>
      <x:c r="U35" s="4"/>
      <x:c r="V35" s="4"/>
    </x:row>
    <x:row r="36">
      <x:c r="A36" s="29"/>
      <x:c r="B36" s="29"/>
      <x:c r="C36" s="29"/>
      <x:c r="D36" s="29"/>
      <x:c r="E36" s="29"/>
      <x:c r="F36" s="29"/>
      <x:c r="G36" s="29"/>
      <x:c r="H36" s="65" t="str">
        <x:f>IF(A36="","",F36*G36)</x:f>
      </x:c>
      <x:c r="I36" s="29"/>
      <x:c r="J36" s="29"/>
      <x:c r="K36" s="31"/>
      <x:c r="L36" s="29"/>
      <x:c r="M36" s="29"/>
      <x:c r="N36" s="29"/>
      <x:c r="O36" s="65" t="str">
        <x:f>IF(A36="","",M36*N36)</x:f>
      </x:c>
      <x:c r="P36" s="65" t="str">
        <x:f>IF(A36="","",IF(L36="مغلق","مغلق",IF(OR(J36="",K36=""),"ناقص",IF(K36&lt;'الإعداد'!$D$12,"متأخر",IF(O36&gt;=15,"منحرف",IF(O36&gt;=8,"معرض للخطر","منتظم"))))))</x:f>
      </x:c>
      <x:c r="Q36" s="65" t="str">
        <x:f>IF(A36="","",IF(OR(COUNTIF($A$11:$A$100,A36)&gt;1,B36="",COUNTIF('الأهداف'!$A$11:$A$100,B36)=0,C36="",COUNTIF('المبادرات'!$A$11:$A$120,C36)=0,D36="",E36="",F36&lt;1,F36&gt;5,G36&lt;1,G36&gt;5,I36="",J36="",K36="",L36="",M36&lt;1,M36&gt;5,N36&lt;1,N36&gt;5),"خطأ","سليم"))</x:f>
      </x:c>
      <x:c r="R36" s="76" t="n">
        <x:f>IF(A36="",99999,IF(P36="مغلق",99999,IF(P36="متأخر",100,IF(P36="منحرف",200,IF(P36="معرض للخطر",300,400)))+ROW()/10000))</x:f>
        <x:v>99999</x:v>
      </x:c>
      <x:c r="S36" s="4"/>
      <x:c r="T36" s="4"/>
      <x:c r="U36" s="4"/>
      <x:c r="V36" s="4"/>
    </x:row>
    <x:row r="37">
      <x:c r="A37" s="29"/>
      <x:c r="B37" s="29"/>
      <x:c r="C37" s="29"/>
      <x:c r="D37" s="29"/>
      <x:c r="E37" s="29"/>
      <x:c r="F37" s="29"/>
      <x:c r="G37" s="29"/>
      <x:c r="H37" s="65" t="str">
        <x:f>IF(A37="","",F37*G37)</x:f>
      </x:c>
      <x:c r="I37" s="29"/>
      <x:c r="J37" s="29"/>
      <x:c r="K37" s="31"/>
      <x:c r="L37" s="29"/>
      <x:c r="M37" s="29"/>
      <x:c r="N37" s="29"/>
      <x:c r="O37" s="65" t="str">
        <x:f>IF(A37="","",M37*N37)</x:f>
      </x:c>
      <x:c r="P37" s="65" t="str">
        <x:f>IF(A37="","",IF(L37="مغلق","مغلق",IF(OR(J37="",K37=""),"ناقص",IF(K37&lt;'الإعداد'!$D$12,"متأخر",IF(O37&gt;=15,"منحرف",IF(O37&gt;=8,"معرض للخطر","منتظم"))))))</x:f>
      </x:c>
      <x:c r="Q37" s="65" t="str">
        <x:f>IF(A37="","",IF(OR(COUNTIF($A$11:$A$100,A37)&gt;1,B37="",COUNTIF('الأهداف'!$A$11:$A$100,B37)=0,C37="",COUNTIF('المبادرات'!$A$11:$A$120,C37)=0,D37="",E37="",F37&lt;1,F37&gt;5,G37&lt;1,G37&gt;5,I37="",J37="",K37="",L37="",M37&lt;1,M37&gt;5,N37&lt;1,N37&gt;5),"خطأ","سليم"))</x:f>
      </x:c>
      <x:c r="R37" s="76" t="n">
        <x:f>IF(A37="",99999,IF(P37="مغلق",99999,IF(P37="متأخر",100,IF(P37="منحرف",200,IF(P37="معرض للخطر",300,400)))+ROW()/10000))</x:f>
        <x:v>99999</x:v>
      </x:c>
      <x:c r="S37" s="4"/>
      <x:c r="T37" s="4"/>
      <x:c r="U37" s="4"/>
      <x:c r="V37" s="4"/>
    </x:row>
    <x:row r="38">
      <x:c r="A38" s="29"/>
      <x:c r="B38" s="29"/>
      <x:c r="C38" s="29"/>
      <x:c r="D38" s="29"/>
      <x:c r="E38" s="29"/>
      <x:c r="F38" s="29"/>
      <x:c r="G38" s="29"/>
      <x:c r="H38" s="65" t="str">
        <x:f>IF(A38="","",F38*G38)</x:f>
      </x:c>
      <x:c r="I38" s="29"/>
      <x:c r="J38" s="29"/>
      <x:c r="K38" s="31"/>
      <x:c r="L38" s="29"/>
      <x:c r="M38" s="29"/>
      <x:c r="N38" s="29"/>
      <x:c r="O38" s="65" t="str">
        <x:f>IF(A38="","",M38*N38)</x:f>
      </x:c>
      <x:c r="P38" s="65" t="str">
        <x:f>IF(A38="","",IF(L38="مغلق","مغلق",IF(OR(J38="",K38=""),"ناقص",IF(K38&lt;'الإعداد'!$D$12,"متأخر",IF(O38&gt;=15,"منحرف",IF(O38&gt;=8,"معرض للخطر","منتظم"))))))</x:f>
      </x:c>
      <x:c r="Q38" s="65" t="str">
        <x:f>IF(A38="","",IF(OR(COUNTIF($A$11:$A$100,A38)&gt;1,B38="",COUNTIF('الأهداف'!$A$11:$A$100,B38)=0,C38="",COUNTIF('المبادرات'!$A$11:$A$120,C38)=0,D38="",E38="",F38&lt;1,F38&gt;5,G38&lt;1,G38&gt;5,I38="",J38="",K38="",L38="",M38&lt;1,M38&gt;5,N38&lt;1,N38&gt;5),"خطأ","سليم"))</x:f>
      </x:c>
      <x:c r="R38" s="76" t="n">
        <x:f>IF(A38="",99999,IF(P38="مغلق",99999,IF(P38="متأخر",100,IF(P38="منحرف",200,IF(P38="معرض للخطر",300,400)))+ROW()/10000))</x:f>
        <x:v>99999</x:v>
      </x:c>
      <x:c r="S38" s="4"/>
      <x:c r="T38" s="4"/>
      <x:c r="U38" s="4"/>
      <x:c r="V38" s="4"/>
    </x:row>
    <x:row r="39">
      <x:c r="A39" s="29"/>
      <x:c r="B39" s="29"/>
      <x:c r="C39" s="29"/>
      <x:c r="D39" s="29"/>
      <x:c r="E39" s="29"/>
      <x:c r="F39" s="29"/>
      <x:c r="G39" s="29"/>
      <x:c r="H39" s="65" t="str">
        <x:f>IF(A39="","",F39*G39)</x:f>
      </x:c>
      <x:c r="I39" s="29"/>
      <x:c r="J39" s="29"/>
      <x:c r="K39" s="31"/>
      <x:c r="L39" s="29"/>
      <x:c r="M39" s="29"/>
      <x:c r="N39" s="29"/>
      <x:c r="O39" s="65" t="str">
        <x:f>IF(A39="","",M39*N39)</x:f>
      </x:c>
      <x:c r="P39" s="65" t="str">
        <x:f>IF(A39="","",IF(L39="مغلق","مغلق",IF(OR(J39="",K39=""),"ناقص",IF(K39&lt;'الإعداد'!$D$12,"متأخر",IF(O39&gt;=15,"منحرف",IF(O39&gt;=8,"معرض للخطر","منتظم"))))))</x:f>
      </x:c>
      <x:c r="Q39" s="65" t="str">
        <x:f>IF(A39="","",IF(OR(COUNTIF($A$11:$A$100,A39)&gt;1,B39="",COUNTIF('الأهداف'!$A$11:$A$100,B39)=0,C39="",COUNTIF('المبادرات'!$A$11:$A$120,C39)=0,D39="",E39="",F39&lt;1,F39&gt;5,G39&lt;1,G39&gt;5,I39="",J39="",K39="",L39="",M39&lt;1,M39&gt;5,N39&lt;1,N39&gt;5),"خطأ","سليم"))</x:f>
      </x:c>
      <x:c r="R39" s="76" t="n">
        <x:f>IF(A39="",99999,IF(P39="مغلق",99999,IF(P39="متأخر",100,IF(P39="منحرف",200,IF(P39="معرض للخطر",300,400)))+ROW()/10000))</x:f>
        <x:v>99999</x:v>
      </x:c>
      <x:c r="S39" s="4"/>
      <x:c r="T39" s="4"/>
      <x:c r="U39" s="4"/>
      <x:c r="V39" s="4"/>
    </x:row>
    <x:row r="40">
      <x:c r="A40" s="29"/>
      <x:c r="B40" s="29"/>
      <x:c r="C40" s="29"/>
      <x:c r="D40" s="29"/>
      <x:c r="E40" s="29"/>
      <x:c r="F40" s="29"/>
      <x:c r="G40" s="29"/>
      <x:c r="H40" s="65" t="str">
        <x:f>IF(A40="","",F40*G40)</x:f>
      </x:c>
      <x:c r="I40" s="29"/>
      <x:c r="J40" s="29"/>
      <x:c r="K40" s="31"/>
      <x:c r="L40" s="29"/>
      <x:c r="M40" s="29"/>
      <x:c r="N40" s="29"/>
      <x:c r="O40" s="65" t="str">
        <x:f>IF(A40="","",M40*N40)</x:f>
      </x:c>
      <x:c r="P40" s="65" t="str">
        <x:f>IF(A40="","",IF(L40="مغلق","مغلق",IF(OR(J40="",K40=""),"ناقص",IF(K40&lt;'الإعداد'!$D$12,"متأخر",IF(O40&gt;=15,"منحرف",IF(O40&gt;=8,"معرض للخطر","منتظم"))))))</x:f>
      </x:c>
      <x:c r="Q40" s="65" t="str">
        <x:f>IF(A40="","",IF(OR(COUNTIF($A$11:$A$100,A40)&gt;1,B40="",COUNTIF('الأهداف'!$A$11:$A$100,B40)=0,C40="",COUNTIF('المبادرات'!$A$11:$A$120,C40)=0,D40="",E40="",F40&lt;1,F40&gt;5,G40&lt;1,G40&gt;5,I40="",J40="",K40="",L40="",M40&lt;1,M40&gt;5,N40&lt;1,N40&gt;5),"خطأ","سليم"))</x:f>
      </x:c>
      <x:c r="R40" s="76" t="n">
        <x:f>IF(A40="",99999,IF(P40="مغلق",99999,IF(P40="متأخر",100,IF(P40="منحرف",200,IF(P40="معرض للخطر",300,400)))+ROW()/10000))</x:f>
        <x:v>99999</x:v>
      </x:c>
      <x:c r="S40" s="4"/>
      <x:c r="T40" s="4"/>
      <x:c r="U40" s="4"/>
      <x:c r="V40" s="4"/>
    </x:row>
    <x:row r="41">
      <x:c r="A41" s="29"/>
      <x:c r="B41" s="29"/>
      <x:c r="C41" s="29"/>
      <x:c r="D41" s="29"/>
      <x:c r="E41" s="29"/>
      <x:c r="F41" s="29"/>
      <x:c r="G41" s="29"/>
      <x:c r="H41" s="65" t="str">
        <x:f>IF(A41="","",F41*G41)</x:f>
      </x:c>
      <x:c r="I41" s="29"/>
      <x:c r="J41" s="29"/>
      <x:c r="K41" s="31"/>
      <x:c r="L41" s="29"/>
      <x:c r="M41" s="29"/>
      <x:c r="N41" s="29"/>
      <x:c r="O41" s="65" t="str">
        <x:f>IF(A41="","",M41*N41)</x:f>
      </x:c>
      <x:c r="P41" s="65" t="str">
        <x:f>IF(A41="","",IF(L41="مغلق","مغلق",IF(OR(J41="",K41=""),"ناقص",IF(K41&lt;'الإعداد'!$D$12,"متأخر",IF(O41&gt;=15,"منحرف",IF(O41&gt;=8,"معرض للخطر","منتظم"))))))</x:f>
      </x:c>
      <x:c r="Q41" s="65" t="str">
        <x:f>IF(A41="","",IF(OR(COUNTIF($A$11:$A$100,A41)&gt;1,B41="",COUNTIF('الأهداف'!$A$11:$A$100,B41)=0,C41="",COUNTIF('المبادرات'!$A$11:$A$120,C41)=0,D41="",E41="",F41&lt;1,F41&gt;5,G41&lt;1,G41&gt;5,I41="",J41="",K41="",L41="",M41&lt;1,M41&gt;5,N41&lt;1,N41&gt;5),"خطأ","سليم"))</x:f>
      </x:c>
      <x:c r="R41" s="76" t="n">
        <x:f>IF(A41="",99999,IF(P41="مغلق",99999,IF(P41="متأخر",100,IF(P41="منحرف",200,IF(P41="معرض للخطر",300,400)))+ROW()/10000))</x:f>
        <x:v>99999</x:v>
      </x:c>
      <x:c r="S41" s="4"/>
      <x:c r="T41" s="4"/>
      <x:c r="U41" s="4"/>
      <x:c r="V41" s="4"/>
    </x:row>
    <x:row r="42">
      <x:c r="A42" s="29"/>
      <x:c r="B42" s="29"/>
      <x:c r="C42" s="29"/>
      <x:c r="D42" s="29"/>
      <x:c r="E42" s="29"/>
      <x:c r="F42" s="29"/>
      <x:c r="G42" s="29"/>
      <x:c r="H42" s="65" t="str">
        <x:f>IF(A42="","",F42*G42)</x:f>
      </x:c>
      <x:c r="I42" s="29"/>
      <x:c r="J42" s="29"/>
      <x:c r="K42" s="31"/>
      <x:c r="L42" s="29"/>
      <x:c r="M42" s="29"/>
      <x:c r="N42" s="29"/>
      <x:c r="O42" s="65" t="str">
        <x:f>IF(A42="","",M42*N42)</x:f>
      </x:c>
      <x:c r="P42" s="65" t="str">
        <x:f>IF(A42="","",IF(L42="مغلق","مغلق",IF(OR(J42="",K42=""),"ناقص",IF(K42&lt;'الإعداد'!$D$12,"متأخر",IF(O42&gt;=15,"منحرف",IF(O42&gt;=8,"معرض للخطر","منتظم"))))))</x:f>
      </x:c>
      <x:c r="Q42" s="65" t="str">
        <x:f>IF(A42="","",IF(OR(COUNTIF($A$11:$A$100,A42)&gt;1,B42="",COUNTIF('الأهداف'!$A$11:$A$100,B42)=0,C42="",COUNTIF('المبادرات'!$A$11:$A$120,C42)=0,D42="",E42="",F42&lt;1,F42&gt;5,G42&lt;1,G42&gt;5,I42="",J42="",K42="",L42="",M42&lt;1,M42&gt;5,N42&lt;1,N42&gt;5),"خطأ","سليم"))</x:f>
      </x:c>
      <x:c r="R42" s="76" t="n">
        <x:f>IF(A42="",99999,IF(P42="مغلق",99999,IF(P42="متأخر",100,IF(P42="منحرف",200,IF(P42="معرض للخطر",300,400)))+ROW()/10000))</x:f>
        <x:v>99999</x:v>
      </x:c>
      <x:c r="S42" s="4"/>
      <x:c r="T42" s="4"/>
      <x:c r="U42" s="4"/>
      <x:c r="V42" s="4"/>
    </x:row>
    <x:row r="43">
      <x:c r="A43" s="29"/>
      <x:c r="B43" s="29"/>
      <x:c r="C43" s="29"/>
      <x:c r="D43" s="29"/>
      <x:c r="E43" s="29"/>
      <x:c r="F43" s="29"/>
      <x:c r="G43" s="29"/>
      <x:c r="H43" s="65" t="str">
        <x:f>IF(A43="","",F43*G43)</x:f>
      </x:c>
      <x:c r="I43" s="29"/>
      <x:c r="J43" s="29"/>
      <x:c r="K43" s="31"/>
      <x:c r="L43" s="29"/>
      <x:c r="M43" s="29"/>
      <x:c r="N43" s="29"/>
      <x:c r="O43" s="65" t="str">
        <x:f>IF(A43="","",M43*N43)</x:f>
      </x:c>
      <x:c r="P43" s="65" t="str">
        <x:f>IF(A43="","",IF(L43="مغلق","مغلق",IF(OR(J43="",K43=""),"ناقص",IF(K43&lt;'الإعداد'!$D$12,"متأخر",IF(O43&gt;=15,"منحرف",IF(O43&gt;=8,"معرض للخطر","منتظم"))))))</x:f>
      </x:c>
      <x:c r="Q43" s="65" t="str">
        <x:f>IF(A43="","",IF(OR(COUNTIF($A$11:$A$100,A43)&gt;1,B43="",COUNTIF('الأهداف'!$A$11:$A$100,B43)=0,C43="",COUNTIF('المبادرات'!$A$11:$A$120,C43)=0,D43="",E43="",F43&lt;1,F43&gt;5,G43&lt;1,G43&gt;5,I43="",J43="",K43="",L43="",M43&lt;1,M43&gt;5,N43&lt;1,N43&gt;5),"خطأ","سليم"))</x:f>
      </x:c>
      <x:c r="R43" s="76" t="n">
        <x:f>IF(A43="",99999,IF(P43="مغلق",99999,IF(P43="متأخر",100,IF(P43="منحرف",200,IF(P43="معرض للخطر",300,400)))+ROW()/10000))</x:f>
        <x:v>99999</x:v>
      </x:c>
      <x:c r="S43" s="4"/>
      <x:c r="T43" s="4"/>
      <x:c r="U43" s="4"/>
      <x:c r="V43" s="4"/>
    </x:row>
    <x:row r="44">
      <x:c r="A44" s="29"/>
      <x:c r="B44" s="29"/>
      <x:c r="C44" s="29"/>
      <x:c r="D44" s="29"/>
      <x:c r="E44" s="29"/>
      <x:c r="F44" s="29"/>
      <x:c r="G44" s="29"/>
      <x:c r="H44" s="65" t="str">
        <x:f>IF(A44="","",F44*G44)</x:f>
      </x:c>
      <x:c r="I44" s="29"/>
      <x:c r="J44" s="29"/>
      <x:c r="K44" s="31"/>
      <x:c r="L44" s="29"/>
      <x:c r="M44" s="29"/>
      <x:c r="N44" s="29"/>
      <x:c r="O44" s="65" t="str">
        <x:f>IF(A44="","",M44*N44)</x:f>
      </x:c>
      <x:c r="P44" s="65" t="str">
        <x:f>IF(A44="","",IF(L44="مغلق","مغلق",IF(OR(J44="",K44=""),"ناقص",IF(K44&lt;'الإعداد'!$D$12,"متأخر",IF(O44&gt;=15,"منحرف",IF(O44&gt;=8,"معرض للخطر","منتظم"))))))</x:f>
      </x:c>
      <x:c r="Q44" s="65" t="str">
        <x:f>IF(A44="","",IF(OR(COUNTIF($A$11:$A$100,A44)&gt;1,B44="",COUNTIF('الأهداف'!$A$11:$A$100,B44)=0,C44="",COUNTIF('المبادرات'!$A$11:$A$120,C44)=0,D44="",E44="",F44&lt;1,F44&gt;5,G44&lt;1,G44&gt;5,I44="",J44="",K44="",L44="",M44&lt;1,M44&gt;5,N44&lt;1,N44&gt;5),"خطأ","سليم"))</x:f>
      </x:c>
      <x:c r="R44" s="76" t="n">
        <x:f>IF(A44="",99999,IF(P44="مغلق",99999,IF(P44="متأخر",100,IF(P44="منحرف",200,IF(P44="معرض للخطر",300,400)))+ROW()/10000))</x:f>
        <x:v>99999</x:v>
      </x:c>
      <x:c r="S44" s="4"/>
      <x:c r="T44" s="4"/>
      <x:c r="U44" s="4"/>
      <x:c r="V44" s="4"/>
    </x:row>
    <x:row r="45">
      <x:c r="A45" s="29"/>
      <x:c r="B45" s="29"/>
      <x:c r="C45" s="29"/>
      <x:c r="D45" s="29"/>
      <x:c r="E45" s="29"/>
      <x:c r="F45" s="29"/>
      <x:c r="G45" s="29"/>
      <x:c r="H45" s="65" t="str">
        <x:f>IF(A45="","",F45*G45)</x:f>
      </x:c>
      <x:c r="I45" s="29"/>
      <x:c r="J45" s="29"/>
      <x:c r="K45" s="31"/>
      <x:c r="L45" s="29"/>
      <x:c r="M45" s="29"/>
      <x:c r="N45" s="29"/>
      <x:c r="O45" s="65" t="str">
        <x:f>IF(A45="","",M45*N45)</x:f>
      </x:c>
      <x:c r="P45" s="65" t="str">
        <x:f>IF(A45="","",IF(L45="مغلق","مغلق",IF(OR(J45="",K45=""),"ناقص",IF(K45&lt;'الإعداد'!$D$12,"متأخر",IF(O45&gt;=15,"منحرف",IF(O45&gt;=8,"معرض للخطر","منتظم"))))))</x:f>
      </x:c>
      <x:c r="Q45" s="65" t="str">
        <x:f>IF(A45="","",IF(OR(COUNTIF($A$11:$A$100,A45)&gt;1,B45="",COUNTIF('الأهداف'!$A$11:$A$100,B45)=0,C45="",COUNTIF('المبادرات'!$A$11:$A$120,C45)=0,D45="",E45="",F45&lt;1,F45&gt;5,G45&lt;1,G45&gt;5,I45="",J45="",K45="",L45="",M45&lt;1,M45&gt;5,N45&lt;1,N45&gt;5),"خطأ","سليم"))</x:f>
      </x:c>
      <x:c r="R45" s="76" t="n">
        <x:f>IF(A45="",99999,IF(P45="مغلق",99999,IF(P45="متأخر",100,IF(P45="منحرف",200,IF(P45="معرض للخطر",300,400)))+ROW()/10000))</x:f>
        <x:v>99999</x:v>
      </x:c>
      <x:c r="S45" s="4"/>
      <x:c r="T45" s="4"/>
      <x:c r="U45" s="4"/>
      <x:c r="V45" s="4"/>
    </x:row>
    <x:row r="46">
      <x:c r="A46" s="29"/>
      <x:c r="B46" s="29"/>
      <x:c r="C46" s="29"/>
      <x:c r="D46" s="29"/>
      <x:c r="E46" s="29"/>
      <x:c r="F46" s="29"/>
      <x:c r="G46" s="29"/>
      <x:c r="H46" s="65" t="str">
        <x:f>IF(A46="","",F46*G46)</x:f>
      </x:c>
      <x:c r="I46" s="29"/>
      <x:c r="J46" s="29"/>
      <x:c r="K46" s="31"/>
      <x:c r="L46" s="29"/>
      <x:c r="M46" s="29"/>
      <x:c r="N46" s="29"/>
      <x:c r="O46" s="65" t="str">
        <x:f>IF(A46="","",M46*N46)</x:f>
      </x:c>
      <x:c r="P46" s="65" t="str">
        <x:f>IF(A46="","",IF(L46="مغلق","مغلق",IF(OR(J46="",K46=""),"ناقص",IF(K46&lt;'الإعداد'!$D$12,"متأخر",IF(O46&gt;=15,"منحرف",IF(O46&gt;=8,"معرض للخطر","منتظم"))))))</x:f>
      </x:c>
      <x:c r="Q46" s="65" t="str">
        <x:f>IF(A46="","",IF(OR(COUNTIF($A$11:$A$100,A46)&gt;1,B46="",COUNTIF('الأهداف'!$A$11:$A$100,B46)=0,C46="",COUNTIF('المبادرات'!$A$11:$A$120,C46)=0,D46="",E46="",F46&lt;1,F46&gt;5,G46&lt;1,G46&gt;5,I46="",J46="",K46="",L46="",M46&lt;1,M46&gt;5,N46&lt;1,N46&gt;5),"خطأ","سليم"))</x:f>
      </x:c>
      <x:c r="R46" s="76" t="n">
        <x:f>IF(A46="",99999,IF(P46="مغلق",99999,IF(P46="متأخر",100,IF(P46="منحرف",200,IF(P46="معرض للخطر",300,400)))+ROW()/10000))</x:f>
        <x:v>99999</x:v>
      </x:c>
      <x:c r="S46" s="4"/>
      <x:c r="T46" s="4"/>
      <x:c r="U46" s="4"/>
      <x:c r="V46" s="4"/>
    </x:row>
    <x:row r="47">
      <x:c r="A47" s="29"/>
      <x:c r="B47" s="29"/>
      <x:c r="C47" s="29"/>
      <x:c r="D47" s="29"/>
      <x:c r="E47" s="29"/>
      <x:c r="F47" s="29"/>
      <x:c r="G47" s="29"/>
      <x:c r="H47" s="65" t="str">
        <x:f>IF(A47="","",F47*G47)</x:f>
      </x:c>
      <x:c r="I47" s="29"/>
      <x:c r="J47" s="29"/>
      <x:c r="K47" s="31"/>
      <x:c r="L47" s="29"/>
      <x:c r="M47" s="29"/>
      <x:c r="N47" s="29"/>
      <x:c r="O47" s="65" t="str">
        <x:f>IF(A47="","",M47*N47)</x:f>
      </x:c>
      <x:c r="P47" s="65" t="str">
        <x:f>IF(A47="","",IF(L47="مغلق","مغلق",IF(OR(J47="",K47=""),"ناقص",IF(K47&lt;'الإعداد'!$D$12,"متأخر",IF(O47&gt;=15,"منحرف",IF(O47&gt;=8,"معرض للخطر","منتظم"))))))</x:f>
      </x:c>
      <x:c r="Q47" s="65" t="str">
        <x:f>IF(A47="","",IF(OR(COUNTIF($A$11:$A$100,A47)&gt;1,B47="",COUNTIF('الأهداف'!$A$11:$A$100,B47)=0,C47="",COUNTIF('المبادرات'!$A$11:$A$120,C47)=0,D47="",E47="",F47&lt;1,F47&gt;5,G47&lt;1,G47&gt;5,I47="",J47="",K47="",L47="",M47&lt;1,M47&gt;5,N47&lt;1,N47&gt;5),"خطأ","سليم"))</x:f>
      </x:c>
      <x:c r="R47" s="76" t="n">
        <x:f>IF(A47="",99999,IF(P47="مغلق",99999,IF(P47="متأخر",100,IF(P47="منحرف",200,IF(P47="معرض للخطر",300,400)))+ROW()/10000))</x:f>
        <x:v>99999</x:v>
      </x:c>
      <x:c r="S47" s="4"/>
      <x:c r="T47" s="4"/>
      <x:c r="U47" s="4"/>
      <x:c r="V47" s="4"/>
    </x:row>
    <x:row r="48">
      <x:c r="A48" s="29"/>
      <x:c r="B48" s="29"/>
      <x:c r="C48" s="29"/>
      <x:c r="D48" s="29"/>
      <x:c r="E48" s="29"/>
      <x:c r="F48" s="29"/>
      <x:c r="G48" s="29"/>
      <x:c r="H48" s="65" t="str">
        <x:f>IF(A48="","",F48*G48)</x:f>
      </x:c>
      <x:c r="I48" s="29"/>
      <x:c r="J48" s="29"/>
      <x:c r="K48" s="31"/>
      <x:c r="L48" s="29"/>
      <x:c r="M48" s="29"/>
      <x:c r="N48" s="29"/>
      <x:c r="O48" s="65" t="str">
        <x:f>IF(A48="","",M48*N48)</x:f>
      </x:c>
      <x:c r="P48" s="65" t="str">
        <x:f>IF(A48="","",IF(L48="مغلق","مغلق",IF(OR(J48="",K48=""),"ناقص",IF(K48&lt;'الإعداد'!$D$12,"متأخر",IF(O48&gt;=15,"منحرف",IF(O48&gt;=8,"معرض للخطر","منتظم"))))))</x:f>
      </x:c>
      <x:c r="Q48" s="65" t="str">
        <x:f>IF(A48="","",IF(OR(COUNTIF($A$11:$A$100,A48)&gt;1,B48="",COUNTIF('الأهداف'!$A$11:$A$100,B48)=0,C48="",COUNTIF('المبادرات'!$A$11:$A$120,C48)=0,D48="",E48="",F48&lt;1,F48&gt;5,G48&lt;1,G48&gt;5,I48="",J48="",K48="",L48="",M48&lt;1,M48&gt;5,N48&lt;1,N48&gt;5),"خطأ","سليم"))</x:f>
      </x:c>
      <x:c r="R48" s="76" t="n">
        <x:f>IF(A48="",99999,IF(P48="مغلق",99999,IF(P48="متأخر",100,IF(P48="منحرف",200,IF(P48="معرض للخطر",300,400)))+ROW()/10000))</x:f>
        <x:v>99999</x:v>
      </x:c>
      <x:c r="S48" s="4"/>
      <x:c r="T48" s="4"/>
      <x:c r="U48" s="4"/>
      <x:c r="V48" s="4"/>
    </x:row>
    <x:row r="49">
      <x:c r="A49" s="29"/>
      <x:c r="B49" s="29"/>
      <x:c r="C49" s="29"/>
      <x:c r="D49" s="29"/>
      <x:c r="E49" s="29"/>
      <x:c r="F49" s="29"/>
      <x:c r="G49" s="29"/>
      <x:c r="H49" s="65" t="str">
        <x:f>IF(A49="","",F49*G49)</x:f>
      </x:c>
      <x:c r="I49" s="29"/>
      <x:c r="J49" s="29"/>
      <x:c r="K49" s="31"/>
      <x:c r="L49" s="29"/>
      <x:c r="M49" s="29"/>
      <x:c r="N49" s="29"/>
      <x:c r="O49" s="65" t="str">
        <x:f>IF(A49="","",M49*N49)</x:f>
      </x:c>
      <x:c r="P49" s="65" t="str">
        <x:f>IF(A49="","",IF(L49="مغلق","مغلق",IF(OR(J49="",K49=""),"ناقص",IF(K49&lt;'الإعداد'!$D$12,"متأخر",IF(O49&gt;=15,"منحرف",IF(O49&gt;=8,"معرض للخطر","منتظم"))))))</x:f>
      </x:c>
      <x:c r="Q49" s="65" t="str">
        <x:f>IF(A49="","",IF(OR(COUNTIF($A$11:$A$100,A49)&gt;1,B49="",COUNTIF('الأهداف'!$A$11:$A$100,B49)=0,C49="",COUNTIF('المبادرات'!$A$11:$A$120,C49)=0,D49="",E49="",F49&lt;1,F49&gt;5,G49&lt;1,G49&gt;5,I49="",J49="",K49="",L49="",M49&lt;1,M49&gt;5,N49&lt;1,N49&gt;5),"خطأ","سليم"))</x:f>
      </x:c>
      <x:c r="R49" s="76" t="n">
        <x:f>IF(A49="",99999,IF(P49="مغلق",99999,IF(P49="متأخر",100,IF(P49="منحرف",200,IF(P49="معرض للخطر",300,400)))+ROW()/10000))</x:f>
        <x:v>99999</x:v>
      </x:c>
      <x:c r="S49" s="4"/>
      <x:c r="T49" s="4"/>
      <x:c r="U49" s="4"/>
      <x:c r="V49" s="4"/>
    </x:row>
    <x:row r="50">
      <x:c r="A50" s="29"/>
      <x:c r="B50" s="29"/>
      <x:c r="C50" s="29"/>
      <x:c r="D50" s="29"/>
      <x:c r="E50" s="29"/>
      <x:c r="F50" s="29"/>
      <x:c r="G50" s="29"/>
      <x:c r="H50" s="65" t="str">
        <x:f>IF(A50="","",F50*G50)</x:f>
      </x:c>
      <x:c r="I50" s="29"/>
      <x:c r="J50" s="29"/>
      <x:c r="K50" s="31"/>
      <x:c r="L50" s="29"/>
      <x:c r="M50" s="29"/>
      <x:c r="N50" s="29"/>
      <x:c r="O50" s="65" t="str">
        <x:f>IF(A50="","",M50*N50)</x:f>
      </x:c>
      <x:c r="P50" s="65" t="str">
        <x:f>IF(A50="","",IF(L50="مغلق","مغلق",IF(OR(J50="",K50=""),"ناقص",IF(K50&lt;'الإعداد'!$D$12,"متأخر",IF(O50&gt;=15,"منحرف",IF(O50&gt;=8,"معرض للخطر","منتظم"))))))</x:f>
      </x:c>
      <x:c r="Q50" s="65" t="str">
        <x:f>IF(A50="","",IF(OR(COUNTIF($A$11:$A$100,A50)&gt;1,B50="",COUNTIF('الأهداف'!$A$11:$A$100,B50)=0,C50="",COUNTIF('المبادرات'!$A$11:$A$120,C50)=0,D50="",E50="",F50&lt;1,F50&gt;5,G50&lt;1,G50&gt;5,I50="",J50="",K50="",L50="",M50&lt;1,M50&gt;5,N50&lt;1,N50&gt;5),"خطأ","سليم"))</x:f>
      </x:c>
      <x:c r="R50" s="76" t="n">
        <x:f>IF(A50="",99999,IF(P50="مغلق",99999,IF(P50="متأخر",100,IF(P50="منحرف",200,IF(P50="معرض للخطر",300,400)))+ROW()/10000))</x:f>
        <x:v>99999</x:v>
      </x:c>
      <x:c r="S50" s="4"/>
      <x:c r="T50" s="4"/>
      <x:c r="U50" s="4"/>
      <x:c r="V50" s="4"/>
    </x:row>
    <x:row r="51">
      <x:c r="A51" s="29"/>
      <x:c r="B51" s="29"/>
      <x:c r="C51" s="29"/>
      <x:c r="D51" s="29"/>
      <x:c r="E51" s="29"/>
      <x:c r="F51" s="29"/>
      <x:c r="G51" s="29"/>
      <x:c r="H51" s="65" t="str">
        <x:f>IF(A51="","",F51*G51)</x:f>
      </x:c>
      <x:c r="I51" s="29"/>
      <x:c r="J51" s="29"/>
      <x:c r="K51" s="31"/>
      <x:c r="L51" s="29"/>
      <x:c r="M51" s="29"/>
      <x:c r="N51" s="29"/>
      <x:c r="O51" s="65" t="str">
        <x:f>IF(A51="","",M51*N51)</x:f>
      </x:c>
      <x:c r="P51" s="65" t="str">
        <x:f>IF(A51="","",IF(L51="مغلق","مغلق",IF(OR(J51="",K51=""),"ناقص",IF(K51&lt;'الإعداد'!$D$12,"متأخر",IF(O51&gt;=15,"منحرف",IF(O51&gt;=8,"معرض للخطر","منتظم"))))))</x:f>
      </x:c>
      <x:c r="Q51" s="65" t="str">
        <x:f>IF(A51="","",IF(OR(COUNTIF($A$11:$A$100,A51)&gt;1,B51="",COUNTIF('الأهداف'!$A$11:$A$100,B51)=0,C51="",COUNTIF('المبادرات'!$A$11:$A$120,C51)=0,D51="",E51="",F51&lt;1,F51&gt;5,G51&lt;1,G51&gt;5,I51="",J51="",K51="",L51="",M51&lt;1,M51&gt;5,N51&lt;1,N51&gt;5),"خطأ","سليم"))</x:f>
      </x:c>
      <x:c r="R51" s="76" t="n">
        <x:f>IF(A51="",99999,IF(P51="مغلق",99999,IF(P51="متأخر",100,IF(P51="منحرف",200,IF(P51="معرض للخطر",300,400)))+ROW()/10000))</x:f>
        <x:v>99999</x:v>
      </x:c>
      <x:c r="S51" s="4"/>
      <x:c r="T51" s="4"/>
      <x:c r="U51" s="4"/>
      <x:c r="V51" s="4"/>
    </x:row>
    <x:row r="52">
      <x:c r="A52" s="29"/>
      <x:c r="B52" s="29"/>
      <x:c r="C52" s="29"/>
      <x:c r="D52" s="29"/>
      <x:c r="E52" s="29"/>
      <x:c r="F52" s="29"/>
      <x:c r="G52" s="29"/>
      <x:c r="H52" s="65" t="str">
        <x:f>IF(A52="","",F52*G52)</x:f>
      </x:c>
      <x:c r="I52" s="29"/>
      <x:c r="J52" s="29"/>
      <x:c r="K52" s="31"/>
      <x:c r="L52" s="29"/>
      <x:c r="M52" s="29"/>
      <x:c r="N52" s="29"/>
      <x:c r="O52" s="65" t="str">
        <x:f>IF(A52="","",M52*N52)</x:f>
      </x:c>
      <x:c r="P52" s="65" t="str">
        <x:f>IF(A52="","",IF(L52="مغلق","مغلق",IF(OR(J52="",K52=""),"ناقص",IF(K52&lt;'الإعداد'!$D$12,"متأخر",IF(O52&gt;=15,"منحرف",IF(O52&gt;=8,"معرض للخطر","منتظم"))))))</x:f>
      </x:c>
      <x:c r="Q52" s="65" t="str">
        <x:f>IF(A52="","",IF(OR(COUNTIF($A$11:$A$100,A52)&gt;1,B52="",COUNTIF('الأهداف'!$A$11:$A$100,B52)=0,C52="",COUNTIF('المبادرات'!$A$11:$A$120,C52)=0,D52="",E52="",F52&lt;1,F52&gt;5,G52&lt;1,G52&gt;5,I52="",J52="",K52="",L52="",M52&lt;1,M52&gt;5,N52&lt;1,N52&gt;5),"خطأ","سليم"))</x:f>
      </x:c>
      <x:c r="R52" s="76" t="n">
        <x:f>IF(A52="",99999,IF(P52="مغلق",99999,IF(P52="متأخر",100,IF(P52="منحرف",200,IF(P52="معرض للخطر",300,400)))+ROW()/10000))</x:f>
        <x:v>99999</x:v>
      </x:c>
      <x:c r="S52" s="4"/>
      <x:c r="T52" s="4"/>
      <x:c r="U52" s="4"/>
      <x:c r="V52" s="4"/>
    </x:row>
    <x:row r="53">
      <x:c r="A53" s="29"/>
      <x:c r="B53" s="29"/>
      <x:c r="C53" s="29"/>
      <x:c r="D53" s="29"/>
      <x:c r="E53" s="29"/>
      <x:c r="F53" s="29"/>
      <x:c r="G53" s="29"/>
      <x:c r="H53" s="65" t="str">
        <x:f>IF(A53="","",F53*G53)</x:f>
      </x:c>
      <x:c r="I53" s="29"/>
      <x:c r="J53" s="29"/>
      <x:c r="K53" s="31"/>
      <x:c r="L53" s="29"/>
      <x:c r="M53" s="29"/>
      <x:c r="N53" s="29"/>
      <x:c r="O53" s="65" t="str">
        <x:f>IF(A53="","",M53*N53)</x:f>
      </x:c>
      <x:c r="P53" s="65" t="str">
        <x:f>IF(A53="","",IF(L53="مغلق","مغلق",IF(OR(J53="",K53=""),"ناقص",IF(K53&lt;'الإعداد'!$D$12,"متأخر",IF(O53&gt;=15,"منحرف",IF(O53&gt;=8,"معرض للخطر","منتظم"))))))</x:f>
      </x:c>
      <x:c r="Q53" s="65" t="str">
        <x:f>IF(A53="","",IF(OR(COUNTIF($A$11:$A$100,A53)&gt;1,B53="",COUNTIF('الأهداف'!$A$11:$A$100,B53)=0,C53="",COUNTIF('المبادرات'!$A$11:$A$120,C53)=0,D53="",E53="",F53&lt;1,F53&gt;5,G53&lt;1,G53&gt;5,I53="",J53="",K53="",L53="",M53&lt;1,M53&gt;5,N53&lt;1,N53&gt;5),"خطأ","سليم"))</x:f>
      </x:c>
      <x:c r="R53" s="76" t="n">
        <x:f>IF(A53="",99999,IF(P53="مغلق",99999,IF(P53="متأخر",100,IF(P53="منحرف",200,IF(P53="معرض للخطر",300,400)))+ROW()/10000))</x:f>
        <x:v>99999</x:v>
      </x:c>
      <x:c r="S53" s="4"/>
      <x:c r="T53" s="4"/>
      <x:c r="U53" s="4"/>
      <x:c r="V53" s="4"/>
    </x:row>
    <x:row r="54">
      <x:c r="A54" s="29"/>
      <x:c r="B54" s="29"/>
      <x:c r="C54" s="29"/>
      <x:c r="D54" s="29"/>
      <x:c r="E54" s="29"/>
      <x:c r="F54" s="29"/>
      <x:c r="G54" s="29"/>
      <x:c r="H54" s="65" t="str">
        <x:f>IF(A54="","",F54*G54)</x:f>
      </x:c>
      <x:c r="I54" s="29"/>
      <x:c r="J54" s="29"/>
      <x:c r="K54" s="31"/>
      <x:c r="L54" s="29"/>
      <x:c r="M54" s="29"/>
      <x:c r="N54" s="29"/>
      <x:c r="O54" s="65" t="str">
        <x:f>IF(A54="","",M54*N54)</x:f>
      </x:c>
      <x:c r="P54" s="65" t="str">
        <x:f>IF(A54="","",IF(L54="مغلق","مغلق",IF(OR(J54="",K54=""),"ناقص",IF(K54&lt;'الإعداد'!$D$12,"متأخر",IF(O54&gt;=15,"منحرف",IF(O54&gt;=8,"معرض للخطر","منتظم"))))))</x:f>
      </x:c>
      <x:c r="Q54" s="65" t="str">
        <x:f>IF(A54="","",IF(OR(COUNTIF($A$11:$A$100,A54)&gt;1,B54="",COUNTIF('الأهداف'!$A$11:$A$100,B54)=0,C54="",COUNTIF('المبادرات'!$A$11:$A$120,C54)=0,D54="",E54="",F54&lt;1,F54&gt;5,G54&lt;1,G54&gt;5,I54="",J54="",K54="",L54="",M54&lt;1,M54&gt;5,N54&lt;1,N54&gt;5),"خطأ","سليم"))</x:f>
      </x:c>
      <x:c r="R54" s="76" t="n">
        <x:f>IF(A54="",99999,IF(P54="مغلق",99999,IF(P54="متأخر",100,IF(P54="منحرف",200,IF(P54="معرض للخطر",300,400)))+ROW()/10000))</x:f>
        <x:v>99999</x:v>
      </x:c>
      <x:c r="S54" s="4"/>
      <x:c r="T54" s="4"/>
      <x:c r="U54" s="4"/>
      <x:c r="V54" s="4"/>
    </x:row>
    <x:row r="55">
      <x:c r="A55" s="29"/>
      <x:c r="B55" s="29"/>
      <x:c r="C55" s="29"/>
      <x:c r="D55" s="29"/>
      <x:c r="E55" s="29"/>
      <x:c r="F55" s="29"/>
      <x:c r="G55" s="29"/>
      <x:c r="H55" s="65" t="str">
        <x:f>IF(A55="","",F55*G55)</x:f>
      </x:c>
      <x:c r="I55" s="29"/>
      <x:c r="J55" s="29"/>
      <x:c r="K55" s="31"/>
      <x:c r="L55" s="29"/>
      <x:c r="M55" s="29"/>
      <x:c r="N55" s="29"/>
      <x:c r="O55" s="65" t="str">
        <x:f>IF(A55="","",M55*N55)</x:f>
      </x:c>
      <x:c r="P55" s="65" t="str">
        <x:f>IF(A55="","",IF(L55="مغلق","مغلق",IF(OR(J55="",K55=""),"ناقص",IF(K55&lt;'الإعداد'!$D$12,"متأخر",IF(O55&gt;=15,"منحرف",IF(O55&gt;=8,"معرض للخطر","منتظم"))))))</x:f>
      </x:c>
      <x:c r="Q55" s="65" t="str">
        <x:f>IF(A55="","",IF(OR(COUNTIF($A$11:$A$100,A55)&gt;1,B55="",COUNTIF('الأهداف'!$A$11:$A$100,B55)=0,C55="",COUNTIF('المبادرات'!$A$11:$A$120,C55)=0,D55="",E55="",F55&lt;1,F55&gt;5,G55&lt;1,G55&gt;5,I55="",J55="",K55="",L55="",M55&lt;1,M55&gt;5,N55&lt;1,N55&gt;5),"خطأ","سليم"))</x:f>
      </x:c>
      <x:c r="R55" s="76" t="n">
        <x:f>IF(A55="",99999,IF(P55="مغلق",99999,IF(P55="متأخر",100,IF(P55="منحرف",200,IF(P55="معرض للخطر",300,400)))+ROW()/10000))</x:f>
        <x:v>99999</x:v>
      </x:c>
      <x:c r="S55" s="4"/>
      <x:c r="T55" s="4"/>
      <x:c r="U55" s="4"/>
      <x:c r="V55" s="4"/>
    </x:row>
    <x:row r="56">
      <x:c r="A56" s="29"/>
      <x:c r="B56" s="29"/>
      <x:c r="C56" s="29"/>
      <x:c r="D56" s="29"/>
      <x:c r="E56" s="29"/>
      <x:c r="F56" s="29"/>
      <x:c r="G56" s="29"/>
      <x:c r="H56" s="65" t="str">
        <x:f>IF(A56="","",F56*G56)</x:f>
      </x:c>
      <x:c r="I56" s="29"/>
      <x:c r="J56" s="29"/>
      <x:c r="K56" s="31"/>
      <x:c r="L56" s="29"/>
      <x:c r="M56" s="29"/>
      <x:c r="N56" s="29"/>
      <x:c r="O56" s="65" t="str">
        <x:f>IF(A56="","",M56*N56)</x:f>
      </x:c>
      <x:c r="P56" s="65" t="str">
        <x:f>IF(A56="","",IF(L56="مغلق","مغلق",IF(OR(J56="",K56=""),"ناقص",IF(K56&lt;'الإعداد'!$D$12,"متأخر",IF(O56&gt;=15,"منحرف",IF(O56&gt;=8,"معرض للخطر","منتظم"))))))</x:f>
      </x:c>
      <x:c r="Q56" s="65" t="str">
        <x:f>IF(A56="","",IF(OR(COUNTIF($A$11:$A$100,A56)&gt;1,B56="",COUNTIF('الأهداف'!$A$11:$A$100,B56)=0,C56="",COUNTIF('المبادرات'!$A$11:$A$120,C56)=0,D56="",E56="",F56&lt;1,F56&gt;5,G56&lt;1,G56&gt;5,I56="",J56="",K56="",L56="",M56&lt;1,M56&gt;5,N56&lt;1,N56&gt;5),"خطأ","سليم"))</x:f>
      </x:c>
      <x:c r="R56" s="76" t="n">
        <x:f>IF(A56="",99999,IF(P56="مغلق",99999,IF(P56="متأخر",100,IF(P56="منحرف",200,IF(P56="معرض للخطر",300,400)))+ROW()/10000))</x:f>
        <x:v>99999</x:v>
      </x:c>
      <x:c r="S56" s="4"/>
      <x:c r="T56" s="4"/>
      <x:c r="U56" s="4"/>
      <x:c r="V56" s="4"/>
    </x:row>
    <x:row r="57">
      <x:c r="A57" s="29"/>
      <x:c r="B57" s="29"/>
      <x:c r="C57" s="29"/>
      <x:c r="D57" s="29"/>
      <x:c r="E57" s="29"/>
      <x:c r="F57" s="29"/>
      <x:c r="G57" s="29"/>
      <x:c r="H57" s="65" t="str">
        <x:f>IF(A57="","",F57*G57)</x:f>
      </x:c>
      <x:c r="I57" s="29"/>
      <x:c r="J57" s="29"/>
      <x:c r="K57" s="31"/>
      <x:c r="L57" s="29"/>
      <x:c r="M57" s="29"/>
      <x:c r="N57" s="29"/>
      <x:c r="O57" s="65" t="str">
        <x:f>IF(A57="","",M57*N57)</x:f>
      </x:c>
      <x:c r="P57" s="65" t="str">
        <x:f>IF(A57="","",IF(L57="مغلق","مغلق",IF(OR(J57="",K57=""),"ناقص",IF(K57&lt;'الإعداد'!$D$12,"متأخر",IF(O57&gt;=15,"منحرف",IF(O57&gt;=8,"معرض للخطر","منتظم"))))))</x:f>
      </x:c>
      <x:c r="Q57" s="65" t="str">
        <x:f>IF(A57="","",IF(OR(COUNTIF($A$11:$A$100,A57)&gt;1,B57="",COUNTIF('الأهداف'!$A$11:$A$100,B57)=0,C57="",COUNTIF('المبادرات'!$A$11:$A$120,C57)=0,D57="",E57="",F57&lt;1,F57&gt;5,G57&lt;1,G57&gt;5,I57="",J57="",K57="",L57="",M57&lt;1,M57&gt;5,N57&lt;1,N57&gt;5),"خطأ","سليم"))</x:f>
      </x:c>
      <x:c r="R57" s="76" t="n">
        <x:f>IF(A57="",99999,IF(P57="مغلق",99999,IF(P57="متأخر",100,IF(P57="منحرف",200,IF(P57="معرض للخطر",300,400)))+ROW()/10000))</x:f>
        <x:v>99999</x:v>
      </x:c>
      <x:c r="S57" s="4"/>
      <x:c r="T57" s="4"/>
      <x:c r="U57" s="4"/>
      <x:c r="V57" s="4"/>
    </x:row>
    <x:row r="58">
      <x:c r="A58" s="29"/>
      <x:c r="B58" s="29"/>
      <x:c r="C58" s="29"/>
      <x:c r="D58" s="29"/>
      <x:c r="E58" s="29"/>
      <x:c r="F58" s="29"/>
      <x:c r="G58" s="29"/>
      <x:c r="H58" s="65" t="str">
        <x:f>IF(A58="","",F58*G58)</x:f>
      </x:c>
      <x:c r="I58" s="29"/>
      <x:c r="J58" s="29"/>
      <x:c r="K58" s="31"/>
      <x:c r="L58" s="29"/>
      <x:c r="M58" s="29"/>
      <x:c r="N58" s="29"/>
      <x:c r="O58" s="65" t="str">
        <x:f>IF(A58="","",M58*N58)</x:f>
      </x:c>
      <x:c r="P58" s="65" t="str">
        <x:f>IF(A58="","",IF(L58="مغلق","مغلق",IF(OR(J58="",K58=""),"ناقص",IF(K58&lt;'الإعداد'!$D$12,"متأخر",IF(O58&gt;=15,"منحرف",IF(O58&gt;=8,"معرض للخطر","منتظم"))))))</x:f>
      </x:c>
      <x:c r="Q58" s="65" t="str">
        <x:f>IF(A58="","",IF(OR(COUNTIF($A$11:$A$100,A58)&gt;1,B58="",COUNTIF('الأهداف'!$A$11:$A$100,B58)=0,C58="",COUNTIF('المبادرات'!$A$11:$A$120,C58)=0,D58="",E58="",F58&lt;1,F58&gt;5,G58&lt;1,G58&gt;5,I58="",J58="",K58="",L58="",M58&lt;1,M58&gt;5,N58&lt;1,N58&gt;5),"خطأ","سليم"))</x:f>
      </x:c>
      <x:c r="R58" s="76" t="n">
        <x:f>IF(A58="",99999,IF(P58="مغلق",99999,IF(P58="متأخر",100,IF(P58="منحرف",200,IF(P58="معرض للخطر",300,400)))+ROW()/10000))</x:f>
        <x:v>99999</x:v>
      </x:c>
      <x:c r="S58" s="4"/>
      <x:c r="T58" s="4"/>
      <x:c r="U58" s="4"/>
      <x:c r="V58" s="4"/>
    </x:row>
    <x:row r="59">
      <x:c r="A59" s="29"/>
      <x:c r="B59" s="29"/>
      <x:c r="C59" s="29"/>
      <x:c r="D59" s="29"/>
      <x:c r="E59" s="29"/>
      <x:c r="F59" s="29"/>
      <x:c r="G59" s="29"/>
      <x:c r="H59" s="65" t="str">
        <x:f>IF(A59="","",F59*G59)</x:f>
      </x:c>
      <x:c r="I59" s="29"/>
      <x:c r="J59" s="29"/>
      <x:c r="K59" s="31"/>
      <x:c r="L59" s="29"/>
      <x:c r="M59" s="29"/>
      <x:c r="N59" s="29"/>
      <x:c r="O59" s="65" t="str">
        <x:f>IF(A59="","",M59*N59)</x:f>
      </x:c>
      <x:c r="P59" s="65" t="str">
        <x:f>IF(A59="","",IF(L59="مغلق","مغلق",IF(OR(J59="",K59=""),"ناقص",IF(K59&lt;'الإعداد'!$D$12,"متأخر",IF(O59&gt;=15,"منحرف",IF(O59&gt;=8,"معرض للخطر","منتظم"))))))</x:f>
      </x:c>
      <x:c r="Q59" s="65" t="str">
        <x:f>IF(A59="","",IF(OR(COUNTIF($A$11:$A$100,A59)&gt;1,B59="",COUNTIF('الأهداف'!$A$11:$A$100,B59)=0,C59="",COUNTIF('المبادرات'!$A$11:$A$120,C59)=0,D59="",E59="",F59&lt;1,F59&gt;5,G59&lt;1,G59&gt;5,I59="",J59="",K59="",L59="",M59&lt;1,M59&gt;5,N59&lt;1,N59&gt;5),"خطأ","سليم"))</x:f>
      </x:c>
      <x:c r="R59" s="76" t="n">
        <x:f>IF(A59="",99999,IF(P59="مغلق",99999,IF(P59="متأخر",100,IF(P59="منحرف",200,IF(P59="معرض للخطر",300,400)))+ROW()/10000))</x:f>
        <x:v>99999</x:v>
      </x:c>
      <x:c r="S59" s="4"/>
      <x:c r="T59" s="4"/>
      <x:c r="U59" s="4"/>
      <x:c r="V59" s="4"/>
    </x:row>
    <x:row r="60">
      <x:c r="A60" s="29"/>
      <x:c r="B60" s="29"/>
      <x:c r="C60" s="29"/>
      <x:c r="D60" s="29"/>
      <x:c r="E60" s="29"/>
      <x:c r="F60" s="29"/>
      <x:c r="G60" s="29"/>
      <x:c r="H60" s="65" t="str">
        <x:f>IF(A60="","",F60*G60)</x:f>
      </x:c>
      <x:c r="I60" s="29"/>
      <x:c r="J60" s="29"/>
      <x:c r="K60" s="31"/>
      <x:c r="L60" s="29"/>
      <x:c r="M60" s="29"/>
      <x:c r="N60" s="29"/>
      <x:c r="O60" s="65" t="str">
        <x:f>IF(A60="","",M60*N60)</x:f>
      </x:c>
      <x:c r="P60" s="65" t="str">
        <x:f>IF(A60="","",IF(L60="مغلق","مغلق",IF(OR(J60="",K60=""),"ناقص",IF(K60&lt;'الإعداد'!$D$12,"متأخر",IF(O60&gt;=15,"منحرف",IF(O60&gt;=8,"معرض للخطر","منتظم"))))))</x:f>
      </x:c>
      <x:c r="Q60" s="65" t="str">
        <x:f>IF(A60="","",IF(OR(COUNTIF($A$11:$A$100,A60)&gt;1,B60="",COUNTIF('الأهداف'!$A$11:$A$100,B60)=0,C60="",COUNTIF('المبادرات'!$A$11:$A$120,C60)=0,D60="",E60="",F60&lt;1,F60&gt;5,G60&lt;1,G60&gt;5,I60="",J60="",K60="",L60="",M60&lt;1,M60&gt;5,N60&lt;1,N60&gt;5),"خطأ","سليم"))</x:f>
      </x:c>
      <x:c r="R60" s="76" t="n">
        <x:f>IF(A60="",99999,IF(P60="مغلق",99999,IF(P60="متأخر",100,IF(P60="منحرف",200,IF(P60="معرض للخطر",300,400)))+ROW()/10000))</x:f>
        <x:v>99999</x:v>
      </x:c>
      <x:c r="S60" s="4"/>
      <x:c r="T60" s="4"/>
      <x:c r="U60" s="4"/>
      <x:c r="V60" s="4"/>
    </x:row>
    <x:row r="61">
      <x:c r="A61" s="29"/>
      <x:c r="B61" s="29"/>
      <x:c r="C61" s="29"/>
      <x:c r="D61" s="29"/>
      <x:c r="E61" s="29"/>
      <x:c r="F61" s="29"/>
      <x:c r="G61" s="29"/>
      <x:c r="H61" s="65" t="str">
        <x:f>IF(A61="","",F61*G61)</x:f>
      </x:c>
      <x:c r="I61" s="29"/>
      <x:c r="J61" s="29"/>
      <x:c r="K61" s="31"/>
      <x:c r="L61" s="29"/>
      <x:c r="M61" s="29"/>
      <x:c r="N61" s="29"/>
      <x:c r="O61" s="65" t="str">
        <x:f>IF(A61="","",M61*N61)</x:f>
      </x:c>
      <x:c r="P61" s="65" t="str">
        <x:f>IF(A61="","",IF(L61="مغلق","مغلق",IF(OR(J61="",K61=""),"ناقص",IF(K61&lt;'الإعداد'!$D$12,"متأخر",IF(O61&gt;=15,"منحرف",IF(O61&gt;=8,"معرض للخطر","منتظم"))))))</x:f>
      </x:c>
      <x:c r="Q61" s="65" t="str">
        <x:f>IF(A61="","",IF(OR(COUNTIF($A$11:$A$100,A61)&gt;1,B61="",COUNTIF('الأهداف'!$A$11:$A$100,B61)=0,C61="",COUNTIF('المبادرات'!$A$11:$A$120,C61)=0,D61="",E61="",F61&lt;1,F61&gt;5,G61&lt;1,G61&gt;5,I61="",J61="",K61="",L61="",M61&lt;1,M61&gt;5,N61&lt;1,N61&gt;5),"خطأ","سليم"))</x:f>
      </x:c>
      <x:c r="R61" s="76" t="n">
        <x:f>IF(A61="",99999,IF(P61="مغلق",99999,IF(P61="متأخر",100,IF(P61="منحرف",200,IF(P61="معرض للخطر",300,400)))+ROW()/10000))</x:f>
        <x:v>99999</x:v>
      </x:c>
      <x:c r="S61" s="4"/>
      <x:c r="T61" s="4"/>
      <x:c r="U61" s="4"/>
      <x:c r="V61" s="4"/>
    </x:row>
    <x:row r="62">
      <x:c r="A62" s="29"/>
      <x:c r="B62" s="29"/>
      <x:c r="C62" s="29"/>
      <x:c r="D62" s="29"/>
      <x:c r="E62" s="29"/>
      <x:c r="F62" s="29"/>
      <x:c r="G62" s="29"/>
      <x:c r="H62" s="65" t="str">
        <x:f>IF(A62="","",F62*G62)</x:f>
      </x:c>
      <x:c r="I62" s="29"/>
      <x:c r="J62" s="29"/>
      <x:c r="K62" s="31"/>
      <x:c r="L62" s="29"/>
      <x:c r="M62" s="29"/>
      <x:c r="N62" s="29"/>
      <x:c r="O62" s="65" t="str">
        <x:f>IF(A62="","",M62*N62)</x:f>
      </x:c>
      <x:c r="P62" s="65" t="str">
        <x:f>IF(A62="","",IF(L62="مغلق","مغلق",IF(OR(J62="",K62=""),"ناقص",IF(K62&lt;'الإعداد'!$D$12,"متأخر",IF(O62&gt;=15,"منحرف",IF(O62&gt;=8,"معرض للخطر","منتظم"))))))</x:f>
      </x:c>
      <x:c r="Q62" s="65" t="str">
        <x:f>IF(A62="","",IF(OR(COUNTIF($A$11:$A$100,A62)&gt;1,B62="",COUNTIF('الأهداف'!$A$11:$A$100,B62)=0,C62="",COUNTIF('المبادرات'!$A$11:$A$120,C62)=0,D62="",E62="",F62&lt;1,F62&gt;5,G62&lt;1,G62&gt;5,I62="",J62="",K62="",L62="",M62&lt;1,M62&gt;5,N62&lt;1,N62&gt;5),"خطأ","سليم"))</x:f>
      </x:c>
      <x:c r="R62" s="76" t="n">
        <x:f>IF(A62="",99999,IF(P62="مغلق",99999,IF(P62="متأخر",100,IF(P62="منحرف",200,IF(P62="معرض للخطر",300,400)))+ROW()/10000))</x:f>
        <x:v>99999</x:v>
      </x:c>
      <x:c r="S62" s="4"/>
      <x:c r="T62" s="4"/>
      <x:c r="U62" s="4"/>
      <x:c r="V62" s="4"/>
    </x:row>
    <x:row r="63">
      <x:c r="A63" s="29"/>
      <x:c r="B63" s="29"/>
      <x:c r="C63" s="29"/>
      <x:c r="D63" s="29"/>
      <x:c r="E63" s="29"/>
      <x:c r="F63" s="29"/>
      <x:c r="G63" s="29"/>
      <x:c r="H63" s="65" t="str">
        <x:f>IF(A63="","",F63*G63)</x:f>
      </x:c>
      <x:c r="I63" s="29"/>
      <x:c r="J63" s="29"/>
      <x:c r="K63" s="31"/>
      <x:c r="L63" s="29"/>
      <x:c r="M63" s="29"/>
      <x:c r="N63" s="29"/>
      <x:c r="O63" s="65" t="str">
        <x:f>IF(A63="","",M63*N63)</x:f>
      </x:c>
      <x:c r="P63" s="65" t="str">
        <x:f>IF(A63="","",IF(L63="مغلق","مغلق",IF(OR(J63="",K63=""),"ناقص",IF(K63&lt;'الإعداد'!$D$12,"متأخر",IF(O63&gt;=15,"منحرف",IF(O63&gt;=8,"معرض للخطر","منتظم"))))))</x:f>
      </x:c>
      <x:c r="Q63" s="65" t="str">
        <x:f>IF(A63="","",IF(OR(COUNTIF($A$11:$A$100,A63)&gt;1,B63="",COUNTIF('الأهداف'!$A$11:$A$100,B63)=0,C63="",COUNTIF('المبادرات'!$A$11:$A$120,C63)=0,D63="",E63="",F63&lt;1,F63&gt;5,G63&lt;1,G63&gt;5,I63="",J63="",K63="",L63="",M63&lt;1,M63&gt;5,N63&lt;1,N63&gt;5),"خطأ","سليم"))</x:f>
      </x:c>
      <x:c r="R63" s="76" t="n">
        <x:f>IF(A63="",99999,IF(P63="مغلق",99999,IF(P63="متأخر",100,IF(P63="منحرف",200,IF(P63="معرض للخطر",300,400)))+ROW()/10000))</x:f>
        <x:v>99999</x:v>
      </x:c>
      <x:c r="S63" s="4"/>
      <x:c r="T63" s="4"/>
      <x:c r="U63" s="4"/>
      <x:c r="V63" s="4"/>
    </x:row>
    <x:row r="64">
      <x:c r="A64" s="29"/>
      <x:c r="B64" s="29"/>
      <x:c r="C64" s="29"/>
      <x:c r="D64" s="29"/>
      <x:c r="E64" s="29"/>
      <x:c r="F64" s="29"/>
      <x:c r="G64" s="29"/>
      <x:c r="H64" s="65" t="str">
        <x:f>IF(A64="","",F64*G64)</x:f>
      </x:c>
      <x:c r="I64" s="29"/>
      <x:c r="J64" s="29"/>
      <x:c r="K64" s="31"/>
      <x:c r="L64" s="29"/>
      <x:c r="M64" s="29"/>
      <x:c r="N64" s="29"/>
      <x:c r="O64" s="65" t="str">
        <x:f>IF(A64="","",M64*N64)</x:f>
      </x:c>
      <x:c r="P64" s="65" t="str">
        <x:f>IF(A64="","",IF(L64="مغلق","مغلق",IF(OR(J64="",K64=""),"ناقص",IF(K64&lt;'الإعداد'!$D$12,"متأخر",IF(O64&gt;=15,"منحرف",IF(O64&gt;=8,"معرض للخطر","منتظم"))))))</x:f>
      </x:c>
      <x:c r="Q64" s="65" t="str">
        <x:f>IF(A64="","",IF(OR(COUNTIF($A$11:$A$100,A64)&gt;1,B64="",COUNTIF('الأهداف'!$A$11:$A$100,B64)=0,C64="",COUNTIF('المبادرات'!$A$11:$A$120,C64)=0,D64="",E64="",F64&lt;1,F64&gt;5,G64&lt;1,G64&gt;5,I64="",J64="",K64="",L64="",M64&lt;1,M64&gt;5,N64&lt;1,N64&gt;5),"خطأ","سليم"))</x:f>
      </x:c>
      <x:c r="R64" s="76" t="n">
        <x:f>IF(A64="",99999,IF(P64="مغلق",99999,IF(P64="متأخر",100,IF(P64="منحرف",200,IF(P64="معرض للخطر",300,400)))+ROW()/10000))</x:f>
        <x:v>99999</x:v>
      </x:c>
      <x:c r="S64" s="4"/>
      <x:c r="T64" s="4"/>
      <x:c r="U64" s="4"/>
      <x:c r="V64" s="4"/>
    </x:row>
    <x:row r="65">
      <x:c r="A65" s="29"/>
      <x:c r="B65" s="29"/>
      <x:c r="C65" s="29"/>
      <x:c r="D65" s="29"/>
      <x:c r="E65" s="29"/>
      <x:c r="F65" s="29"/>
      <x:c r="G65" s="29"/>
      <x:c r="H65" s="65" t="str">
        <x:f>IF(A65="","",F65*G65)</x:f>
      </x:c>
      <x:c r="I65" s="29"/>
      <x:c r="J65" s="29"/>
      <x:c r="K65" s="31"/>
      <x:c r="L65" s="29"/>
      <x:c r="M65" s="29"/>
      <x:c r="N65" s="29"/>
      <x:c r="O65" s="65" t="str">
        <x:f>IF(A65="","",M65*N65)</x:f>
      </x:c>
      <x:c r="P65" s="65" t="str">
        <x:f>IF(A65="","",IF(L65="مغلق","مغلق",IF(OR(J65="",K65=""),"ناقص",IF(K65&lt;'الإعداد'!$D$12,"متأخر",IF(O65&gt;=15,"منحرف",IF(O65&gt;=8,"معرض للخطر","منتظم"))))))</x:f>
      </x:c>
      <x:c r="Q65" s="65" t="str">
        <x:f>IF(A65="","",IF(OR(COUNTIF($A$11:$A$100,A65)&gt;1,B65="",COUNTIF('الأهداف'!$A$11:$A$100,B65)=0,C65="",COUNTIF('المبادرات'!$A$11:$A$120,C65)=0,D65="",E65="",F65&lt;1,F65&gt;5,G65&lt;1,G65&gt;5,I65="",J65="",K65="",L65="",M65&lt;1,M65&gt;5,N65&lt;1,N65&gt;5),"خطأ","سليم"))</x:f>
      </x:c>
      <x:c r="R65" s="76" t="n">
        <x:f>IF(A65="",99999,IF(P65="مغلق",99999,IF(P65="متأخر",100,IF(P65="منحرف",200,IF(P65="معرض للخطر",300,400)))+ROW()/10000))</x:f>
        <x:v>99999</x:v>
      </x:c>
      <x:c r="S65" s="4"/>
      <x:c r="T65" s="4"/>
      <x:c r="U65" s="4"/>
      <x:c r="V65" s="4"/>
    </x:row>
    <x:row r="66">
      <x:c r="A66" s="29"/>
      <x:c r="B66" s="29"/>
      <x:c r="C66" s="29"/>
      <x:c r="D66" s="29"/>
      <x:c r="E66" s="29"/>
      <x:c r="F66" s="29"/>
      <x:c r="G66" s="29"/>
      <x:c r="H66" s="65" t="str">
        <x:f>IF(A66="","",F66*G66)</x:f>
      </x:c>
      <x:c r="I66" s="29"/>
      <x:c r="J66" s="29"/>
      <x:c r="K66" s="31"/>
      <x:c r="L66" s="29"/>
      <x:c r="M66" s="29"/>
      <x:c r="N66" s="29"/>
      <x:c r="O66" s="65" t="str">
        <x:f>IF(A66="","",M66*N66)</x:f>
      </x:c>
      <x:c r="P66" s="65" t="str">
        <x:f>IF(A66="","",IF(L66="مغلق","مغلق",IF(OR(J66="",K66=""),"ناقص",IF(K66&lt;'الإعداد'!$D$12,"متأخر",IF(O66&gt;=15,"منحرف",IF(O66&gt;=8,"معرض للخطر","منتظم"))))))</x:f>
      </x:c>
      <x:c r="Q66" s="65" t="str">
        <x:f>IF(A66="","",IF(OR(COUNTIF($A$11:$A$100,A66)&gt;1,B66="",COUNTIF('الأهداف'!$A$11:$A$100,B66)=0,C66="",COUNTIF('المبادرات'!$A$11:$A$120,C66)=0,D66="",E66="",F66&lt;1,F66&gt;5,G66&lt;1,G66&gt;5,I66="",J66="",K66="",L66="",M66&lt;1,M66&gt;5,N66&lt;1,N66&gt;5),"خطأ","سليم"))</x:f>
      </x:c>
      <x:c r="R66" s="76" t="n">
        <x:f>IF(A66="",99999,IF(P66="مغلق",99999,IF(P66="متأخر",100,IF(P66="منحرف",200,IF(P66="معرض للخطر",300,400)))+ROW()/10000))</x:f>
        <x:v>99999</x:v>
      </x:c>
      <x:c r="S66" s="4"/>
      <x:c r="T66" s="4"/>
      <x:c r="U66" s="4"/>
      <x:c r="V66" s="4"/>
    </x:row>
    <x:row r="67">
      <x:c r="A67" s="29"/>
      <x:c r="B67" s="29"/>
      <x:c r="C67" s="29"/>
      <x:c r="D67" s="29"/>
      <x:c r="E67" s="29"/>
      <x:c r="F67" s="29"/>
      <x:c r="G67" s="29"/>
      <x:c r="H67" s="65" t="str">
        <x:f>IF(A67="","",F67*G67)</x:f>
      </x:c>
      <x:c r="I67" s="29"/>
      <x:c r="J67" s="29"/>
      <x:c r="K67" s="31"/>
      <x:c r="L67" s="29"/>
      <x:c r="M67" s="29"/>
      <x:c r="N67" s="29"/>
      <x:c r="O67" s="65" t="str">
        <x:f>IF(A67="","",M67*N67)</x:f>
      </x:c>
      <x:c r="P67" s="65" t="str">
        <x:f>IF(A67="","",IF(L67="مغلق","مغلق",IF(OR(J67="",K67=""),"ناقص",IF(K67&lt;'الإعداد'!$D$12,"متأخر",IF(O67&gt;=15,"منحرف",IF(O67&gt;=8,"معرض للخطر","منتظم"))))))</x:f>
      </x:c>
      <x:c r="Q67" s="65" t="str">
        <x:f>IF(A67="","",IF(OR(COUNTIF($A$11:$A$100,A67)&gt;1,B67="",COUNTIF('الأهداف'!$A$11:$A$100,B67)=0,C67="",COUNTIF('المبادرات'!$A$11:$A$120,C67)=0,D67="",E67="",F67&lt;1,F67&gt;5,G67&lt;1,G67&gt;5,I67="",J67="",K67="",L67="",M67&lt;1,M67&gt;5,N67&lt;1,N67&gt;5),"خطأ","سليم"))</x:f>
      </x:c>
      <x:c r="R67" s="76" t="n">
        <x:f>IF(A67="",99999,IF(P67="مغلق",99999,IF(P67="متأخر",100,IF(P67="منحرف",200,IF(P67="معرض للخطر",300,400)))+ROW()/10000))</x:f>
        <x:v>99999</x:v>
      </x:c>
      <x:c r="S67" s="4"/>
      <x:c r="T67" s="4"/>
      <x:c r="U67" s="4"/>
      <x:c r="V67" s="4"/>
    </x:row>
    <x:row r="68">
      <x:c r="A68" s="29"/>
      <x:c r="B68" s="29"/>
      <x:c r="C68" s="29"/>
      <x:c r="D68" s="29"/>
      <x:c r="E68" s="29"/>
      <x:c r="F68" s="29"/>
      <x:c r="G68" s="29"/>
      <x:c r="H68" s="65" t="str">
        <x:f>IF(A68="","",F68*G68)</x:f>
      </x:c>
      <x:c r="I68" s="29"/>
      <x:c r="J68" s="29"/>
      <x:c r="K68" s="31"/>
      <x:c r="L68" s="29"/>
      <x:c r="M68" s="29"/>
      <x:c r="N68" s="29"/>
      <x:c r="O68" s="65" t="str">
        <x:f>IF(A68="","",M68*N68)</x:f>
      </x:c>
      <x:c r="P68" s="65" t="str">
        <x:f>IF(A68="","",IF(L68="مغلق","مغلق",IF(OR(J68="",K68=""),"ناقص",IF(K68&lt;'الإعداد'!$D$12,"متأخر",IF(O68&gt;=15,"منحرف",IF(O68&gt;=8,"معرض للخطر","منتظم"))))))</x:f>
      </x:c>
      <x:c r="Q68" s="65" t="str">
        <x:f>IF(A68="","",IF(OR(COUNTIF($A$11:$A$100,A68)&gt;1,B68="",COUNTIF('الأهداف'!$A$11:$A$100,B68)=0,C68="",COUNTIF('المبادرات'!$A$11:$A$120,C68)=0,D68="",E68="",F68&lt;1,F68&gt;5,G68&lt;1,G68&gt;5,I68="",J68="",K68="",L68="",M68&lt;1,M68&gt;5,N68&lt;1,N68&gt;5),"خطأ","سليم"))</x:f>
      </x:c>
      <x:c r="R68" s="76" t="n">
        <x:f>IF(A68="",99999,IF(P68="مغلق",99999,IF(P68="متأخر",100,IF(P68="منحرف",200,IF(P68="معرض للخطر",300,400)))+ROW()/10000))</x:f>
        <x:v>99999</x:v>
      </x:c>
      <x:c r="S68" s="4"/>
      <x:c r="T68" s="4"/>
      <x:c r="U68" s="4"/>
      <x:c r="V68" s="4"/>
    </x:row>
    <x:row r="69">
      <x:c r="A69" s="29"/>
      <x:c r="B69" s="29"/>
      <x:c r="C69" s="29"/>
      <x:c r="D69" s="29"/>
      <x:c r="E69" s="29"/>
      <x:c r="F69" s="29"/>
      <x:c r="G69" s="29"/>
      <x:c r="H69" s="65" t="str">
        <x:f>IF(A69="","",F69*G69)</x:f>
      </x:c>
      <x:c r="I69" s="29"/>
      <x:c r="J69" s="29"/>
      <x:c r="K69" s="31"/>
      <x:c r="L69" s="29"/>
      <x:c r="M69" s="29"/>
      <x:c r="N69" s="29"/>
      <x:c r="O69" s="65" t="str">
        <x:f>IF(A69="","",M69*N69)</x:f>
      </x:c>
      <x:c r="P69" s="65" t="str">
        <x:f>IF(A69="","",IF(L69="مغلق","مغلق",IF(OR(J69="",K69=""),"ناقص",IF(K69&lt;'الإعداد'!$D$12,"متأخر",IF(O69&gt;=15,"منحرف",IF(O69&gt;=8,"معرض للخطر","منتظم"))))))</x:f>
      </x:c>
      <x:c r="Q69" s="65" t="str">
        <x:f>IF(A69="","",IF(OR(COUNTIF($A$11:$A$100,A69)&gt;1,B69="",COUNTIF('الأهداف'!$A$11:$A$100,B69)=0,C69="",COUNTIF('المبادرات'!$A$11:$A$120,C69)=0,D69="",E69="",F69&lt;1,F69&gt;5,G69&lt;1,G69&gt;5,I69="",J69="",K69="",L69="",M69&lt;1,M69&gt;5,N69&lt;1,N69&gt;5),"خطأ","سليم"))</x:f>
      </x:c>
      <x:c r="R69" s="76" t="n">
        <x:f>IF(A69="",99999,IF(P69="مغلق",99999,IF(P69="متأخر",100,IF(P69="منحرف",200,IF(P69="معرض للخطر",300,400)))+ROW()/10000))</x:f>
        <x:v>99999</x:v>
      </x:c>
      <x:c r="S69" s="4"/>
      <x:c r="T69" s="4"/>
      <x:c r="U69" s="4"/>
      <x:c r="V69" s="4"/>
    </x:row>
    <x:row r="70">
      <x:c r="A70" s="29"/>
      <x:c r="B70" s="29"/>
      <x:c r="C70" s="29"/>
      <x:c r="D70" s="29"/>
      <x:c r="E70" s="29"/>
      <x:c r="F70" s="29"/>
      <x:c r="G70" s="29"/>
      <x:c r="H70" s="65" t="str">
        <x:f>IF(A70="","",F70*G70)</x:f>
      </x:c>
      <x:c r="I70" s="29"/>
      <x:c r="J70" s="29"/>
      <x:c r="K70" s="31"/>
      <x:c r="L70" s="29"/>
      <x:c r="M70" s="29"/>
      <x:c r="N70" s="29"/>
      <x:c r="O70" s="65" t="str">
        <x:f>IF(A70="","",M70*N70)</x:f>
      </x:c>
      <x:c r="P70" s="65" t="str">
        <x:f>IF(A70="","",IF(L70="مغلق","مغلق",IF(OR(J70="",K70=""),"ناقص",IF(K70&lt;'الإعداد'!$D$12,"متأخر",IF(O70&gt;=15,"منحرف",IF(O70&gt;=8,"معرض للخطر","منتظم"))))))</x:f>
      </x:c>
      <x:c r="Q70" s="65" t="str">
        <x:f>IF(A70="","",IF(OR(COUNTIF($A$11:$A$100,A70)&gt;1,B70="",COUNTIF('الأهداف'!$A$11:$A$100,B70)=0,C70="",COUNTIF('المبادرات'!$A$11:$A$120,C70)=0,D70="",E70="",F70&lt;1,F70&gt;5,G70&lt;1,G70&gt;5,I70="",J70="",K70="",L70="",M70&lt;1,M70&gt;5,N70&lt;1,N70&gt;5),"خطأ","سليم"))</x:f>
      </x:c>
      <x:c r="R70" s="76" t="n">
        <x:f>IF(A70="",99999,IF(P70="مغلق",99999,IF(P70="متأخر",100,IF(P70="منحرف",200,IF(P70="معرض للخطر",300,400)))+ROW()/10000))</x:f>
        <x:v>99999</x:v>
      </x:c>
      <x:c r="S70" s="4"/>
      <x:c r="T70" s="4"/>
      <x:c r="U70" s="4"/>
      <x:c r="V70" s="4"/>
    </x:row>
    <x:row r="71">
      <x:c r="A71" s="29"/>
      <x:c r="B71" s="29"/>
      <x:c r="C71" s="29"/>
      <x:c r="D71" s="29"/>
      <x:c r="E71" s="29"/>
      <x:c r="F71" s="29"/>
      <x:c r="G71" s="29"/>
      <x:c r="H71" s="65" t="str">
        <x:f>IF(A71="","",F71*G71)</x:f>
      </x:c>
      <x:c r="I71" s="29"/>
      <x:c r="J71" s="29"/>
      <x:c r="K71" s="31"/>
      <x:c r="L71" s="29"/>
      <x:c r="M71" s="29"/>
      <x:c r="N71" s="29"/>
      <x:c r="O71" s="65" t="str">
        <x:f>IF(A71="","",M71*N71)</x:f>
      </x:c>
      <x:c r="P71" s="65" t="str">
        <x:f>IF(A71="","",IF(L71="مغلق","مغلق",IF(OR(J71="",K71=""),"ناقص",IF(K71&lt;'الإعداد'!$D$12,"متأخر",IF(O71&gt;=15,"منحرف",IF(O71&gt;=8,"معرض للخطر","منتظم"))))))</x:f>
      </x:c>
      <x:c r="Q71" s="65" t="str">
        <x:f>IF(A71="","",IF(OR(COUNTIF($A$11:$A$100,A71)&gt;1,B71="",COUNTIF('الأهداف'!$A$11:$A$100,B71)=0,C71="",COUNTIF('المبادرات'!$A$11:$A$120,C71)=0,D71="",E71="",F71&lt;1,F71&gt;5,G71&lt;1,G71&gt;5,I71="",J71="",K71="",L71="",M71&lt;1,M71&gt;5,N71&lt;1,N71&gt;5),"خطأ","سليم"))</x:f>
      </x:c>
      <x:c r="R71" s="76" t="n">
        <x:f>IF(A71="",99999,IF(P71="مغلق",99999,IF(P71="متأخر",100,IF(P71="منحرف",200,IF(P71="معرض للخطر",300,400)))+ROW()/10000))</x:f>
        <x:v>99999</x:v>
      </x:c>
      <x:c r="S71" s="4"/>
      <x:c r="T71" s="4"/>
      <x:c r="U71" s="4"/>
      <x:c r="V71" s="4"/>
    </x:row>
    <x:row r="72">
      <x:c r="A72" s="29"/>
      <x:c r="B72" s="29"/>
      <x:c r="C72" s="29"/>
      <x:c r="D72" s="29"/>
      <x:c r="E72" s="29"/>
      <x:c r="F72" s="29"/>
      <x:c r="G72" s="29"/>
      <x:c r="H72" s="65" t="str">
        <x:f>IF(A72="","",F72*G72)</x:f>
      </x:c>
      <x:c r="I72" s="29"/>
      <x:c r="J72" s="29"/>
      <x:c r="K72" s="31"/>
      <x:c r="L72" s="29"/>
      <x:c r="M72" s="29"/>
      <x:c r="N72" s="29"/>
      <x:c r="O72" s="65" t="str">
        <x:f>IF(A72="","",M72*N72)</x:f>
      </x:c>
      <x:c r="P72" s="65" t="str">
        <x:f>IF(A72="","",IF(L72="مغلق","مغلق",IF(OR(J72="",K72=""),"ناقص",IF(K72&lt;'الإعداد'!$D$12,"متأخر",IF(O72&gt;=15,"منحرف",IF(O72&gt;=8,"معرض للخطر","منتظم"))))))</x:f>
      </x:c>
      <x:c r="Q72" s="65" t="str">
        <x:f>IF(A72="","",IF(OR(COUNTIF($A$11:$A$100,A72)&gt;1,B72="",COUNTIF('الأهداف'!$A$11:$A$100,B72)=0,C72="",COUNTIF('المبادرات'!$A$11:$A$120,C72)=0,D72="",E72="",F72&lt;1,F72&gt;5,G72&lt;1,G72&gt;5,I72="",J72="",K72="",L72="",M72&lt;1,M72&gt;5,N72&lt;1,N72&gt;5),"خطأ","سليم"))</x:f>
      </x:c>
      <x:c r="R72" s="76" t="n">
        <x:f>IF(A72="",99999,IF(P72="مغلق",99999,IF(P72="متأخر",100,IF(P72="منحرف",200,IF(P72="معرض للخطر",300,400)))+ROW()/10000))</x:f>
        <x:v>99999</x:v>
      </x:c>
      <x:c r="S72" s="4"/>
      <x:c r="T72" s="4"/>
      <x:c r="U72" s="4"/>
      <x:c r="V72" s="4"/>
    </x:row>
    <x:row r="73">
      <x:c r="A73" s="29"/>
      <x:c r="B73" s="29"/>
      <x:c r="C73" s="29"/>
      <x:c r="D73" s="29"/>
      <x:c r="E73" s="29"/>
      <x:c r="F73" s="29"/>
      <x:c r="G73" s="29"/>
      <x:c r="H73" s="65" t="str">
        <x:f>IF(A73="","",F73*G73)</x:f>
      </x:c>
      <x:c r="I73" s="29"/>
      <x:c r="J73" s="29"/>
      <x:c r="K73" s="31"/>
      <x:c r="L73" s="29"/>
      <x:c r="M73" s="29"/>
      <x:c r="N73" s="29"/>
      <x:c r="O73" s="65" t="str">
        <x:f>IF(A73="","",M73*N73)</x:f>
      </x:c>
      <x:c r="P73" s="65" t="str">
        <x:f>IF(A73="","",IF(L73="مغلق","مغلق",IF(OR(J73="",K73=""),"ناقص",IF(K73&lt;'الإعداد'!$D$12,"متأخر",IF(O73&gt;=15,"منحرف",IF(O73&gt;=8,"معرض للخطر","منتظم"))))))</x:f>
      </x:c>
      <x:c r="Q73" s="65" t="str">
        <x:f>IF(A73="","",IF(OR(COUNTIF($A$11:$A$100,A73)&gt;1,B73="",COUNTIF('الأهداف'!$A$11:$A$100,B73)=0,C73="",COUNTIF('المبادرات'!$A$11:$A$120,C73)=0,D73="",E73="",F73&lt;1,F73&gt;5,G73&lt;1,G73&gt;5,I73="",J73="",K73="",L73="",M73&lt;1,M73&gt;5,N73&lt;1,N73&gt;5),"خطأ","سليم"))</x:f>
      </x:c>
      <x:c r="R73" s="76" t="n">
        <x:f>IF(A73="",99999,IF(P73="مغلق",99999,IF(P73="متأخر",100,IF(P73="منحرف",200,IF(P73="معرض للخطر",300,400)))+ROW()/10000))</x:f>
        <x:v>99999</x:v>
      </x:c>
      <x:c r="S73" s="4"/>
      <x:c r="T73" s="4"/>
      <x:c r="U73" s="4"/>
      <x:c r="V73" s="4"/>
    </x:row>
    <x:row r="74">
      <x:c r="A74" s="29"/>
      <x:c r="B74" s="29"/>
      <x:c r="C74" s="29"/>
      <x:c r="D74" s="29"/>
      <x:c r="E74" s="29"/>
      <x:c r="F74" s="29"/>
      <x:c r="G74" s="29"/>
      <x:c r="H74" s="65" t="str">
        <x:f>IF(A74="","",F74*G74)</x:f>
      </x:c>
      <x:c r="I74" s="29"/>
      <x:c r="J74" s="29"/>
      <x:c r="K74" s="31"/>
      <x:c r="L74" s="29"/>
      <x:c r="M74" s="29"/>
      <x:c r="N74" s="29"/>
      <x:c r="O74" s="65" t="str">
        <x:f>IF(A74="","",M74*N74)</x:f>
      </x:c>
      <x:c r="P74" s="65" t="str">
        <x:f>IF(A74="","",IF(L74="مغلق","مغلق",IF(OR(J74="",K74=""),"ناقص",IF(K74&lt;'الإعداد'!$D$12,"متأخر",IF(O74&gt;=15,"منحرف",IF(O74&gt;=8,"معرض للخطر","منتظم"))))))</x:f>
      </x:c>
      <x:c r="Q74" s="65" t="str">
        <x:f>IF(A74="","",IF(OR(COUNTIF($A$11:$A$100,A74)&gt;1,B74="",COUNTIF('الأهداف'!$A$11:$A$100,B74)=0,C74="",COUNTIF('المبادرات'!$A$11:$A$120,C74)=0,D74="",E74="",F74&lt;1,F74&gt;5,G74&lt;1,G74&gt;5,I74="",J74="",K74="",L74="",M74&lt;1,M74&gt;5,N74&lt;1,N74&gt;5),"خطأ","سليم"))</x:f>
      </x:c>
      <x:c r="R74" s="76" t="n">
        <x:f>IF(A74="",99999,IF(P74="مغلق",99999,IF(P74="متأخر",100,IF(P74="منحرف",200,IF(P74="معرض للخطر",300,400)))+ROW()/10000))</x:f>
        <x:v>99999</x:v>
      </x:c>
      <x:c r="S74" s="4"/>
      <x:c r="T74" s="4"/>
      <x:c r="U74" s="4"/>
      <x:c r="V74" s="4"/>
    </x:row>
    <x:row r="75">
      <x:c r="A75" s="29"/>
      <x:c r="B75" s="29"/>
      <x:c r="C75" s="29"/>
      <x:c r="D75" s="29"/>
      <x:c r="E75" s="29"/>
      <x:c r="F75" s="29"/>
      <x:c r="G75" s="29"/>
      <x:c r="H75" s="65" t="str">
        <x:f>IF(A75="","",F75*G75)</x:f>
      </x:c>
      <x:c r="I75" s="29"/>
      <x:c r="J75" s="29"/>
      <x:c r="K75" s="31"/>
      <x:c r="L75" s="29"/>
      <x:c r="M75" s="29"/>
      <x:c r="N75" s="29"/>
      <x:c r="O75" s="65" t="str">
        <x:f>IF(A75="","",M75*N75)</x:f>
      </x:c>
      <x:c r="P75" s="65" t="str">
        <x:f>IF(A75="","",IF(L75="مغلق","مغلق",IF(OR(J75="",K75=""),"ناقص",IF(K75&lt;'الإعداد'!$D$12,"متأخر",IF(O75&gt;=15,"منحرف",IF(O75&gt;=8,"معرض للخطر","منتظم"))))))</x:f>
      </x:c>
      <x:c r="Q75" s="65" t="str">
        <x:f>IF(A75="","",IF(OR(COUNTIF($A$11:$A$100,A75)&gt;1,B75="",COUNTIF('الأهداف'!$A$11:$A$100,B75)=0,C75="",COUNTIF('المبادرات'!$A$11:$A$120,C75)=0,D75="",E75="",F75&lt;1,F75&gt;5,G75&lt;1,G75&gt;5,I75="",J75="",K75="",L75="",M75&lt;1,M75&gt;5,N75&lt;1,N75&gt;5),"خطأ","سليم"))</x:f>
      </x:c>
      <x:c r="R75" s="76" t="n">
        <x:f>IF(A75="",99999,IF(P75="مغلق",99999,IF(P75="متأخر",100,IF(P75="منحرف",200,IF(P75="معرض للخطر",300,400)))+ROW()/10000))</x:f>
        <x:v>99999</x:v>
      </x:c>
      <x:c r="S75" s="4"/>
      <x:c r="T75" s="4"/>
      <x:c r="U75" s="4"/>
      <x:c r="V75" s="4"/>
    </x:row>
    <x:row r="76">
      <x:c r="A76" s="29"/>
      <x:c r="B76" s="29"/>
      <x:c r="C76" s="29"/>
      <x:c r="D76" s="29"/>
      <x:c r="E76" s="29"/>
      <x:c r="F76" s="29"/>
      <x:c r="G76" s="29"/>
      <x:c r="H76" s="65" t="str">
        <x:f>IF(A76="","",F76*G76)</x:f>
      </x:c>
      <x:c r="I76" s="29"/>
      <x:c r="J76" s="29"/>
      <x:c r="K76" s="31"/>
      <x:c r="L76" s="29"/>
      <x:c r="M76" s="29"/>
      <x:c r="N76" s="29"/>
      <x:c r="O76" s="65" t="str">
        <x:f>IF(A76="","",M76*N76)</x:f>
      </x:c>
      <x:c r="P76" s="65" t="str">
        <x:f>IF(A76="","",IF(L76="مغلق","مغلق",IF(OR(J76="",K76=""),"ناقص",IF(K76&lt;'الإعداد'!$D$12,"متأخر",IF(O76&gt;=15,"منحرف",IF(O76&gt;=8,"معرض للخطر","منتظم"))))))</x:f>
      </x:c>
      <x:c r="Q76" s="65" t="str">
        <x:f>IF(A76="","",IF(OR(COUNTIF($A$11:$A$100,A76)&gt;1,B76="",COUNTIF('الأهداف'!$A$11:$A$100,B76)=0,C76="",COUNTIF('المبادرات'!$A$11:$A$120,C76)=0,D76="",E76="",F76&lt;1,F76&gt;5,G76&lt;1,G76&gt;5,I76="",J76="",K76="",L76="",M76&lt;1,M76&gt;5,N76&lt;1,N76&gt;5),"خطأ","سليم"))</x:f>
      </x:c>
      <x:c r="R76" s="76" t="n">
        <x:f>IF(A76="",99999,IF(P76="مغلق",99999,IF(P76="متأخر",100,IF(P76="منحرف",200,IF(P76="معرض للخطر",300,400)))+ROW()/10000))</x:f>
        <x:v>99999</x:v>
      </x:c>
      <x:c r="S76" s="4"/>
      <x:c r="T76" s="4"/>
      <x:c r="U76" s="4"/>
      <x:c r="V76" s="4"/>
    </x:row>
    <x:row r="77">
      <x:c r="A77" s="29"/>
      <x:c r="B77" s="29"/>
      <x:c r="C77" s="29"/>
      <x:c r="D77" s="29"/>
      <x:c r="E77" s="29"/>
      <x:c r="F77" s="29"/>
      <x:c r="G77" s="29"/>
      <x:c r="H77" s="65" t="str">
        <x:f>IF(A77="","",F77*G77)</x:f>
      </x:c>
      <x:c r="I77" s="29"/>
      <x:c r="J77" s="29"/>
      <x:c r="K77" s="31"/>
      <x:c r="L77" s="29"/>
      <x:c r="M77" s="29"/>
      <x:c r="N77" s="29"/>
      <x:c r="O77" s="65" t="str">
        <x:f>IF(A77="","",M77*N77)</x:f>
      </x:c>
      <x:c r="P77" s="65" t="str">
        <x:f>IF(A77="","",IF(L77="مغلق","مغلق",IF(OR(J77="",K77=""),"ناقص",IF(K77&lt;'الإعداد'!$D$12,"متأخر",IF(O77&gt;=15,"منحرف",IF(O77&gt;=8,"معرض للخطر","منتظم"))))))</x:f>
      </x:c>
      <x:c r="Q77" s="65" t="str">
        <x:f>IF(A77="","",IF(OR(COUNTIF($A$11:$A$100,A77)&gt;1,B77="",COUNTIF('الأهداف'!$A$11:$A$100,B77)=0,C77="",COUNTIF('المبادرات'!$A$11:$A$120,C77)=0,D77="",E77="",F77&lt;1,F77&gt;5,G77&lt;1,G77&gt;5,I77="",J77="",K77="",L77="",M77&lt;1,M77&gt;5,N77&lt;1,N77&gt;5),"خطأ","سليم"))</x:f>
      </x:c>
      <x:c r="R77" s="76" t="n">
        <x:f>IF(A77="",99999,IF(P77="مغلق",99999,IF(P77="متأخر",100,IF(P77="منحرف",200,IF(P77="معرض للخطر",300,400)))+ROW()/10000))</x:f>
        <x:v>99999</x:v>
      </x:c>
      <x:c r="S77" s="4"/>
      <x:c r="T77" s="4"/>
      <x:c r="U77" s="4"/>
      <x:c r="V77" s="4"/>
    </x:row>
    <x:row r="78">
      <x:c r="A78" s="29"/>
      <x:c r="B78" s="29"/>
      <x:c r="C78" s="29"/>
      <x:c r="D78" s="29"/>
      <x:c r="E78" s="29"/>
      <x:c r="F78" s="29"/>
      <x:c r="G78" s="29"/>
      <x:c r="H78" s="65" t="str">
        <x:f>IF(A78="","",F78*G78)</x:f>
      </x:c>
      <x:c r="I78" s="29"/>
      <x:c r="J78" s="29"/>
      <x:c r="K78" s="31"/>
      <x:c r="L78" s="29"/>
      <x:c r="M78" s="29"/>
      <x:c r="N78" s="29"/>
      <x:c r="O78" s="65" t="str">
        <x:f>IF(A78="","",M78*N78)</x:f>
      </x:c>
      <x:c r="P78" s="65" t="str">
        <x:f>IF(A78="","",IF(L78="مغلق","مغلق",IF(OR(J78="",K78=""),"ناقص",IF(K78&lt;'الإعداد'!$D$12,"متأخر",IF(O78&gt;=15,"منحرف",IF(O78&gt;=8,"معرض للخطر","منتظم"))))))</x:f>
      </x:c>
      <x:c r="Q78" s="65" t="str">
        <x:f>IF(A78="","",IF(OR(COUNTIF($A$11:$A$100,A78)&gt;1,B78="",COUNTIF('الأهداف'!$A$11:$A$100,B78)=0,C78="",COUNTIF('المبادرات'!$A$11:$A$120,C78)=0,D78="",E78="",F78&lt;1,F78&gt;5,G78&lt;1,G78&gt;5,I78="",J78="",K78="",L78="",M78&lt;1,M78&gt;5,N78&lt;1,N78&gt;5),"خطأ","سليم"))</x:f>
      </x:c>
      <x:c r="R78" s="76" t="n">
        <x:f>IF(A78="",99999,IF(P78="مغلق",99999,IF(P78="متأخر",100,IF(P78="منحرف",200,IF(P78="معرض للخطر",300,400)))+ROW()/10000))</x:f>
        <x:v>99999</x:v>
      </x:c>
      <x:c r="S78" s="4"/>
      <x:c r="T78" s="4"/>
      <x:c r="U78" s="4"/>
      <x:c r="V78" s="4"/>
    </x:row>
    <x:row r="79">
      <x:c r="A79" s="29"/>
      <x:c r="B79" s="29"/>
      <x:c r="C79" s="29"/>
      <x:c r="D79" s="29"/>
      <x:c r="E79" s="29"/>
      <x:c r="F79" s="29"/>
      <x:c r="G79" s="29"/>
      <x:c r="H79" s="65" t="str">
        <x:f>IF(A79="","",F79*G79)</x:f>
      </x:c>
      <x:c r="I79" s="29"/>
      <x:c r="J79" s="29"/>
      <x:c r="K79" s="31"/>
      <x:c r="L79" s="29"/>
      <x:c r="M79" s="29"/>
      <x:c r="N79" s="29"/>
      <x:c r="O79" s="65" t="str">
        <x:f>IF(A79="","",M79*N79)</x:f>
      </x:c>
      <x:c r="P79" s="65" t="str">
        <x:f>IF(A79="","",IF(L79="مغلق","مغلق",IF(OR(J79="",K79=""),"ناقص",IF(K79&lt;'الإعداد'!$D$12,"متأخر",IF(O79&gt;=15,"منحرف",IF(O79&gt;=8,"معرض للخطر","منتظم"))))))</x:f>
      </x:c>
      <x:c r="Q79" s="65" t="str">
        <x:f>IF(A79="","",IF(OR(COUNTIF($A$11:$A$100,A79)&gt;1,B79="",COUNTIF('الأهداف'!$A$11:$A$100,B79)=0,C79="",COUNTIF('المبادرات'!$A$11:$A$120,C79)=0,D79="",E79="",F79&lt;1,F79&gt;5,G79&lt;1,G79&gt;5,I79="",J79="",K79="",L79="",M79&lt;1,M79&gt;5,N79&lt;1,N79&gt;5),"خطأ","سليم"))</x:f>
      </x:c>
      <x:c r="R79" s="76" t="n">
        <x:f>IF(A79="",99999,IF(P79="مغلق",99999,IF(P79="متأخر",100,IF(P79="منحرف",200,IF(P79="معرض للخطر",300,400)))+ROW()/10000))</x:f>
        <x:v>99999</x:v>
      </x:c>
      <x:c r="S79" s="4"/>
      <x:c r="T79" s="4"/>
      <x:c r="U79" s="4"/>
      <x:c r="V79" s="4"/>
    </x:row>
    <x:row r="80">
      <x:c r="A80" s="29"/>
      <x:c r="B80" s="29"/>
      <x:c r="C80" s="29"/>
      <x:c r="D80" s="29"/>
      <x:c r="E80" s="29"/>
      <x:c r="F80" s="29"/>
      <x:c r="G80" s="29"/>
      <x:c r="H80" s="65" t="str">
        <x:f>IF(A80="","",F80*G80)</x:f>
      </x:c>
      <x:c r="I80" s="29"/>
      <x:c r="J80" s="29"/>
      <x:c r="K80" s="31"/>
      <x:c r="L80" s="29"/>
      <x:c r="M80" s="29"/>
      <x:c r="N80" s="29"/>
      <x:c r="O80" s="65" t="str">
        <x:f>IF(A80="","",M80*N80)</x:f>
      </x:c>
      <x:c r="P80" s="65" t="str">
        <x:f>IF(A80="","",IF(L80="مغلق","مغلق",IF(OR(J80="",K80=""),"ناقص",IF(K80&lt;'الإعداد'!$D$12,"متأخر",IF(O80&gt;=15,"منحرف",IF(O80&gt;=8,"معرض للخطر","منتظم"))))))</x:f>
      </x:c>
      <x:c r="Q80" s="65" t="str">
        <x:f>IF(A80="","",IF(OR(COUNTIF($A$11:$A$100,A80)&gt;1,B80="",COUNTIF('الأهداف'!$A$11:$A$100,B80)=0,C80="",COUNTIF('المبادرات'!$A$11:$A$120,C80)=0,D80="",E80="",F80&lt;1,F80&gt;5,G80&lt;1,G80&gt;5,I80="",J80="",K80="",L80="",M80&lt;1,M80&gt;5,N80&lt;1,N80&gt;5),"خطأ","سليم"))</x:f>
      </x:c>
      <x:c r="R80" s="76" t="n">
        <x:f>IF(A80="",99999,IF(P80="مغلق",99999,IF(P80="متأخر",100,IF(P80="منحرف",200,IF(P80="معرض للخطر",300,400)))+ROW()/10000))</x:f>
        <x:v>99999</x:v>
      </x:c>
      <x:c r="S80" s="4"/>
      <x:c r="T80" s="4"/>
      <x:c r="U80" s="4"/>
      <x:c r="V80" s="4"/>
    </x:row>
    <x:row r="81">
      <x:c r="A81" s="29"/>
      <x:c r="B81" s="29"/>
      <x:c r="C81" s="29"/>
      <x:c r="D81" s="29"/>
      <x:c r="E81" s="29"/>
      <x:c r="F81" s="29"/>
      <x:c r="G81" s="29"/>
      <x:c r="H81" s="65" t="str">
        <x:f>IF(A81="","",F81*G81)</x:f>
      </x:c>
      <x:c r="I81" s="29"/>
      <x:c r="J81" s="29"/>
      <x:c r="K81" s="31"/>
      <x:c r="L81" s="29"/>
      <x:c r="M81" s="29"/>
      <x:c r="N81" s="29"/>
      <x:c r="O81" s="65" t="str">
        <x:f>IF(A81="","",M81*N81)</x:f>
      </x:c>
      <x:c r="P81" s="65" t="str">
        <x:f>IF(A81="","",IF(L81="مغلق","مغلق",IF(OR(J81="",K81=""),"ناقص",IF(K81&lt;'الإعداد'!$D$12,"متأخر",IF(O81&gt;=15,"منحرف",IF(O81&gt;=8,"معرض للخطر","منتظم"))))))</x:f>
      </x:c>
      <x:c r="Q81" s="65" t="str">
        <x:f>IF(A81="","",IF(OR(COUNTIF($A$11:$A$100,A81)&gt;1,B81="",COUNTIF('الأهداف'!$A$11:$A$100,B81)=0,C81="",COUNTIF('المبادرات'!$A$11:$A$120,C81)=0,D81="",E81="",F81&lt;1,F81&gt;5,G81&lt;1,G81&gt;5,I81="",J81="",K81="",L81="",M81&lt;1,M81&gt;5,N81&lt;1,N81&gt;5),"خطأ","سليم"))</x:f>
      </x:c>
      <x:c r="R81" s="76" t="n">
        <x:f>IF(A81="",99999,IF(P81="مغلق",99999,IF(P81="متأخر",100,IF(P81="منحرف",200,IF(P81="معرض للخطر",300,400)))+ROW()/10000))</x:f>
        <x:v>99999</x:v>
      </x:c>
      <x:c r="S81" s="4"/>
      <x:c r="T81" s="4"/>
      <x:c r="U81" s="4"/>
      <x:c r="V81" s="4"/>
    </x:row>
    <x:row r="82">
      <x:c r="A82" s="29"/>
      <x:c r="B82" s="29"/>
      <x:c r="C82" s="29"/>
      <x:c r="D82" s="29"/>
      <x:c r="E82" s="29"/>
      <x:c r="F82" s="29"/>
      <x:c r="G82" s="29"/>
      <x:c r="H82" s="65" t="str">
        <x:f>IF(A82="","",F82*G82)</x:f>
      </x:c>
      <x:c r="I82" s="29"/>
      <x:c r="J82" s="29"/>
      <x:c r="K82" s="31"/>
      <x:c r="L82" s="29"/>
      <x:c r="M82" s="29"/>
      <x:c r="N82" s="29"/>
      <x:c r="O82" s="65" t="str">
        <x:f>IF(A82="","",M82*N82)</x:f>
      </x:c>
      <x:c r="P82" s="65" t="str">
        <x:f>IF(A82="","",IF(L82="مغلق","مغلق",IF(OR(J82="",K82=""),"ناقص",IF(K82&lt;'الإعداد'!$D$12,"متأخر",IF(O82&gt;=15,"منحرف",IF(O82&gt;=8,"معرض للخطر","منتظم"))))))</x:f>
      </x:c>
      <x:c r="Q82" s="65" t="str">
        <x:f>IF(A82="","",IF(OR(COUNTIF($A$11:$A$100,A82)&gt;1,B82="",COUNTIF('الأهداف'!$A$11:$A$100,B82)=0,C82="",COUNTIF('المبادرات'!$A$11:$A$120,C82)=0,D82="",E82="",F82&lt;1,F82&gt;5,G82&lt;1,G82&gt;5,I82="",J82="",K82="",L82="",M82&lt;1,M82&gt;5,N82&lt;1,N82&gt;5),"خطأ","سليم"))</x:f>
      </x:c>
      <x:c r="R82" s="76" t="n">
        <x:f>IF(A82="",99999,IF(P82="مغلق",99999,IF(P82="متأخر",100,IF(P82="منحرف",200,IF(P82="معرض للخطر",300,400)))+ROW()/10000))</x:f>
        <x:v>99999</x:v>
      </x:c>
      <x:c r="S82" s="4"/>
      <x:c r="T82" s="4"/>
      <x:c r="U82" s="4"/>
      <x:c r="V82" s="4"/>
    </x:row>
    <x:row r="83">
      <x:c r="A83" s="29"/>
      <x:c r="B83" s="29"/>
      <x:c r="C83" s="29"/>
      <x:c r="D83" s="29"/>
      <x:c r="E83" s="29"/>
      <x:c r="F83" s="29"/>
      <x:c r="G83" s="29"/>
      <x:c r="H83" s="65" t="str">
        <x:f>IF(A83="","",F83*G83)</x:f>
      </x:c>
      <x:c r="I83" s="29"/>
      <x:c r="J83" s="29"/>
      <x:c r="K83" s="31"/>
      <x:c r="L83" s="29"/>
      <x:c r="M83" s="29"/>
      <x:c r="N83" s="29"/>
      <x:c r="O83" s="65" t="str">
        <x:f>IF(A83="","",M83*N83)</x:f>
      </x:c>
      <x:c r="P83" s="65" t="str">
        <x:f>IF(A83="","",IF(L83="مغلق","مغلق",IF(OR(J83="",K83=""),"ناقص",IF(K83&lt;'الإعداد'!$D$12,"متأخر",IF(O83&gt;=15,"منحرف",IF(O83&gt;=8,"معرض للخطر","منتظم"))))))</x:f>
      </x:c>
      <x:c r="Q83" s="65" t="str">
        <x:f>IF(A83="","",IF(OR(COUNTIF($A$11:$A$100,A83)&gt;1,B83="",COUNTIF('الأهداف'!$A$11:$A$100,B83)=0,C83="",COUNTIF('المبادرات'!$A$11:$A$120,C83)=0,D83="",E83="",F83&lt;1,F83&gt;5,G83&lt;1,G83&gt;5,I83="",J83="",K83="",L83="",M83&lt;1,M83&gt;5,N83&lt;1,N83&gt;5),"خطأ","سليم"))</x:f>
      </x:c>
      <x:c r="R83" s="76" t="n">
        <x:f>IF(A83="",99999,IF(P83="مغلق",99999,IF(P83="متأخر",100,IF(P83="منحرف",200,IF(P83="معرض للخطر",300,400)))+ROW()/10000))</x:f>
        <x:v>99999</x:v>
      </x:c>
      <x:c r="S83" s="4"/>
      <x:c r="T83" s="4"/>
      <x:c r="U83" s="4"/>
      <x:c r="V83" s="4"/>
    </x:row>
    <x:row r="84">
      <x:c r="A84" s="29"/>
      <x:c r="B84" s="29"/>
      <x:c r="C84" s="29"/>
      <x:c r="D84" s="29"/>
      <x:c r="E84" s="29"/>
      <x:c r="F84" s="29"/>
      <x:c r="G84" s="29"/>
      <x:c r="H84" s="65" t="str">
        <x:f>IF(A84="","",F84*G84)</x:f>
      </x:c>
      <x:c r="I84" s="29"/>
      <x:c r="J84" s="29"/>
      <x:c r="K84" s="31"/>
      <x:c r="L84" s="29"/>
      <x:c r="M84" s="29"/>
      <x:c r="N84" s="29"/>
      <x:c r="O84" s="65" t="str">
        <x:f>IF(A84="","",M84*N84)</x:f>
      </x:c>
      <x:c r="P84" s="65" t="str">
        <x:f>IF(A84="","",IF(L84="مغلق","مغلق",IF(OR(J84="",K84=""),"ناقص",IF(K84&lt;'الإعداد'!$D$12,"متأخر",IF(O84&gt;=15,"منحرف",IF(O84&gt;=8,"معرض للخطر","منتظم"))))))</x:f>
      </x:c>
      <x:c r="Q84" s="65" t="str">
        <x:f>IF(A84="","",IF(OR(COUNTIF($A$11:$A$100,A84)&gt;1,B84="",COUNTIF('الأهداف'!$A$11:$A$100,B84)=0,C84="",COUNTIF('المبادرات'!$A$11:$A$120,C84)=0,D84="",E84="",F84&lt;1,F84&gt;5,G84&lt;1,G84&gt;5,I84="",J84="",K84="",L84="",M84&lt;1,M84&gt;5,N84&lt;1,N84&gt;5),"خطأ","سليم"))</x:f>
      </x:c>
      <x:c r="R84" s="76" t="n">
        <x:f>IF(A84="",99999,IF(P84="مغلق",99999,IF(P84="متأخر",100,IF(P84="منحرف",200,IF(P84="معرض للخطر",300,400)))+ROW()/10000))</x:f>
        <x:v>99999</x:v>
      </x:c>
      <x:c r="S84" s="4"/>
      <x:c r="T84" s="4"/>
      <x:c r="U84" s="4"/>
      <x:c r="V84" s="4"/>
    </x:row>
    <x:row r="85">
      <x:c r="A85" s="29"/>
      <x:c r="B85" s="29"/>
      <x:c r="C85" s="29"/>
      <x:c r="D85" s="29"/>
      <x:c r="E85" s="29"/>
      <x:c r="F85" s="29"/>
      <x:c r="G85" s="29"/>
      <x:c r="H85" s="65" t="str">
        <x:f>IF(A85="","",F85*G85)</x:f>
      </x:c>
      <x:c r="I85" s="29"/>
      <x:c r="J85" s="29"/>
      <x:c r="K85" s="31"/>
      <x:c r="L85" s="29"/>
      <x:c r="M85" s="29"/>
      <x:c r="N85" s="29"/>
      <x:c r="O85" s="65" t="str">
        <x:f>IF(A85="","",M85*N85)</x:f>
      </x:c>
      <x:c r="P85" s="65" t="str">
        <x:f>IF(A85="","",IF(L85="مغلق","مغلق",IF(OR(J85="",K85=""),"ناقص",IF(K85&lt;'الإعداد'!$D$12,"متأخر",IF(O85&gt;=15,"منحرف",IF(O85&gt;=8,"معرض للخطر","منتظم"))))))</x:f>
      </x:c>
      <x:c r="Q85" s="65" t="str">
        <x:f>IF(A85="","",IF(OR(COUNTIF($A$11:$A$100,A85)&gt;1,B85="",COUNTIF('الأهداف'!$A$11:$A$100,B85)=0,C85="",COUNTIF('المبادرات'!$A$11:$A$120,C85)=0,D85="",E85="",F85&lt;1,F85&gt;5,G85&lt;1,G85&gt;5,I85="",J85="",K85="",L85="",M85&lt;1,M85&gt;5,N85&lt;1,N85&gt;5),"خطأ","سليم"))</x:f>
      </x:c>
      <x:c r="R85" s="76" t="n">
        <x:f>IF(A85="",99999,IF(P85="مغلق",99999,IF(P85="متأخر",100,IF(P85="منحرف",200,IF(P85="معرض للخطر",300,400)))+ROW()/10000))</x:f>
        <x:v>99999</x:v>
      </x:c>
      <x:c r="S85" s="4"/>
      <x:c r="T85" s="4"/>
      <x:c r="U85" s="4"/>
      <x:c r="V85" s="4"/>
    </x:row>
    <x:row r="86">
      <x:c r="A86" s="29"/>
      <x:c r="B86" s="29"/>
      <x:c r="C86" s="29"/>
      <x:c r="D86" s="29"/>
      <x:c r="E86" s="29"/>
      <x:c r="F86" s="29"/>
      <x:c r="G86" s="29"/>
      <x:c r="H86" s="65" t="str">
        <x:f>IF(A86="","",F86*G86)</x:f>
      </x:c>
      <x:c r="I86" s="29"/>
      <x:c r="J86" s="29"/>
      <x:c r="K86" s="31"/>
      <x:c r="L86" s="29"/>
      <x:c r="M86" s="29"/>
      <x:c r="N86" s="29"/>
      <x:c r="O86" s="65" t="str">
        <x:f>IF(A86="","",M86*N86)</x:f>
      </x:c>
      <x:c r="P86" s="65" t="str">
        <x:f>IF(A86="","",IF(L86="مغلق","مغلق",IF(OR(J86="",K86=""),"ناقص",IF(K86&lt;'الإعداد'!$D$12,"متأخر",IF(O86&gt;=15,"منحرف",IF(O86&gt;=8,"معرض للخطر","منتظم"))))))</x:f>
      </x:c>
      <x:c r="Q86" s="65" t="str">
        <x:f>IF(A86="","",IF(OR(COUNTIF($A$11:$A$100,A86)&gt;1,B86="",COUNTIF('الأهداف'!$A$11:$A$100,B86)=0,C86="",COUNTIF('المبادرات'!$A$11:$A$120,C86)=0,D86="",E86="",F86&lt;1,F86&gt;5,G86&lt;1,G86&gt;5,I86="",J86="",K86="",L86="",M86&lt;1,M86&gt;5,N86&lt;1,N86&gt;5),"خطأ","سليم"))</x:f>
      </x:c>
      <x:c r="R86" s="76" t="n">
        <x:f>IF(A86="",99999,IF(P86="مغلق",99999,IF(P86="متأخر",100,IF(P86="منحرف",200,IF(P86="معرض للخطر",300,400)))+ROW()/10000))</x:f>
        <x:v>99999</x:v>
      </x:c>
      <x:c r="S86" s="4"/>
      <x:c r="T86" s="4"/>
      <x:c r="U86" s="4"/>
      <x:c r="V86" s="4"/>
    </x:row>
    <x:row r="87">
      <x:c r="A87" s="29"/>
      <x:c r="B87" s="29"/>
      <x:c r="C87" s="29"/>
      <x:c r="D87" s="29"/>
      <x:c r="E87" s="29"/>
      <x:c r="F87" s="29"/>
      <x:c r="G87" s="29"/>
      <x:c r="H87" s="65" t="str">
        <x:f>IF(A87="","",F87*G87)</x:f>
      </x:c>
      <x:c r="I87" s="29"/>
      <x:c r="J87" s="29"/>
      <x:c r="K87" s="31"/>
      <x:c r="L87" s="29"/>
      <x:c r="M87" s="29"/>
      <x:c r="N87" s="29"/>
      <x:c r="O87" s="65" t="str">
        <x:f>IF(A87="","",M87*N87)</x:f>
      </x:c>
      <x:c r="P87" s="65" t="str">
        <x:f>IF(A87="","",IF(L87="مغلق","مغلق",IF(OR(J87="",K87=""),"ناقص",IF(K87&lt;'الإعداد'!$D$12,"متأخر",IF(O87&gt;=15,"منحرف",IF(O87&gt;=8,"معرض للخطر","منتظم"))))))</x:f>
      </x:c>
      <x:c r="Q87" s="65" t="str">
        <x:f>IF(A87="","",IF(OR(COUNTIF($A$11:$A$100,A87)&gt;1,B87="",COUNTIF('الأهداف'!$A$11:$A$100,B87)=0,C87="",COUNTIF('المبادرات'!$A$11:$A$120,C87)=0,D87="",E87="",F87&lt;1,F87&gt;5,G87&lt;1,G87&gt;5,I87="",J87="",K87="",L87="",M87&lt;1,M87&gt;5,N87&lt;1,N87&gt;5),"خطأ","سليم"))</x:f>
      </x:c>
      <x:c r="R87" s="76" t="n">
        <x:f>IF(A87="",99999,IF(P87="مغلق",99999,IF(P87="متأخر",100,IF(P87="منحرف",200,IF(P87="معرض للخطر",300,400)))+ROW()/10000))</x:f>
        <x:v>99999</x:v>
      </x:c>
      <x:c r="S87" s="4"/>
      <x:c r="T87" s="4"/>
      <x:c r="U87" s="4"/>
      <x:c r="V87" s="4"/>
    </x:row>
    <x:row r="88">
      <x:c r="A88" s="29"/>
      <x:c r="B88" s="29"/>
      <x:c r="C88" s="29"/>
      <x:c r="D88" s="29"/>
      <x:c r="E88" s="29"/>
      <x:c r="F88" s="29"/>
      <x:c r="G88" s="29"/>
      <x:c r="H88" s="65" t="str">
        <x:f>IF(A88="","",F88*G88)</x:f>
      </x:c>
      <x:c r="I88" s="29"/>
      <x:c r="J88" s="29"/>
      <x:c r="K88" s="31"/>
      <x:c r="L88" s="29"/>
      <x:c r="M88" s="29"/>
      <x:c r="N88" s="29"/>
      <x:c r="O88" s="65" t="str">
        <x:f>IF(A88="","",M88*N88)</x:f>
      </x:c>
      <x:c r="P88" s="65" t="str">
        <x:f>IF(A88="","",IF(L88="مغلق","مغلق",IF(OR(J88="",K88=""),"ناقص",IF(K88&lt;'الإعداد'!$D$12,"متأخر",IF(O88&gt;=15,"منحرف",IF(O88&gt;=8,"معرض للخطر","منتظم"))))))</x:f>
      </x:c>
      <x:c r="Q88" s="65" t="str">
        <x:f>IF(A88="","",IF(OR(COUNTIF($A$11:$A$100,A88)&gt;1,B88="",COUNTIF('الأهداف'!$A$11:$A$100,B88)=0,C88="",COUNTIF('المبادرات'!$A$11:$A$120,C88)=0,D88="",E88="",F88&lt;1,F88&gt;5,G88&lt;1,G88&gt;5,I88="",J88="",K88="",L88="",M88&lt;1,M88&gt;5,N88&lt;1,N88&gt;5),"خطأ","سليم"))</x:f>
      </x:c>
      <x:c r="R88" s="76" t="n">
        <x:f>IF(A88="",99999,IF(P88="مغلق",99999,IF(P88="متأخر",100,IF(P88="منحرف",200,IF(P88="معرض للخطر",300,400)))+ROW()/10000))</x:f>
        <x:v>99999</x:v>
      </x:c>
      <x:c r="S88" s="4"/>
      <x:c r="T88" s="4"/>
      <x:c r="U88" s="4"/>
      <x:c r="V88" s="4"/>
    </x:row>
    <x:row r="89">
      <x:c r="A89" s="29"/>
      <x:c r="B89" s="29"/>
      <x:c r="C89" s="29"/>
      <x:c r="D89" s="29"/>
      <x:c r="E89" s="29"/>
      <x:c r="F89" s="29"/>
      <x:c r="G89" s="29"/>
      <x:c r="H89" s="65" t="str">
        <x:f>IF(A89="","",F89*G89)</x:f>
      </x:c>
      <x:c r="I89" s="29"/>
      <x:c r="J89" s="29"/>
      <x:c r="K89" s="31"/>
      <x:c r="L89" s="29"/>
      <x:c r="M89" s="29"/>
      <x:c r="N89" s="29"/>
      <x:c r="O89" s="65" t="str">
        <x:f>IF(A89="","",M89*N89)</x:f>
      </x:c>
      <x:c r="P89" s="65" t="str">
        <x:f>IF(A89="","",IF(L89="مغلق","مغلق",IF(OR(J89="",K89=""),"ناقص",IF(K89&lt;'الإعداد'!$D$12,"متأخر",IF(O89&gt;=15,"منحرف",IF(O89&gt;=8,"معرض للخطر","منتظم"))))))</x:f>
      </x:c>
      <x:c r="Q89" s="65" t="str">
        <x:f>IF(A89="","",IF(OR(COUNTIF($A$11:$A$100,A89)&gt;1,B89="",COUNTIF('الأهداف'!$A$11:$A$100,B89)=0,C89="",COUNTIF('المبادرات'!$A$11:$A$120,C89)=0,D89="",E89="",F89&lt;1,F89&gt;5,G89&lt;1,G89&gt;5,I89="",J89="",K89="",L89="",M89&lt;1,M89&gt;5,N89&lt;1,N89&gt;5),"خطأ","سليم"))</x:f>
      </x:c>
      <x:c r="R89" s="76" t="n">
        <x:f>IF(A89="",99999,IF(P89="مغلق",99999,IF(P89="متأخر",100,IF(P89="منحرف",200,IF(P89="معرض للخطر",300,400)))+ROW()/10000))</x:f>
        <x:v>99999</x:v>
      </x:c>
      <x:c r="S89" s="4"/>
      <x:c r="T89" s="4"/>
      <x:c r="U89" s="4"/>
      <x:c r="V89" s="4"/>
    </x:row>
    <x:row r="90">
      <x:c r="A90" s="29"/>
      <x:c r="B90" s="29"/>
      <x:c r="C90" s="29"/>
      <x:c r="D90" s="29"/>
      <x:c r="E90" s="29"/>
      <x:c r="F90" s="29"/>
      <x:c r="G90" s="29"/>
      <x:c r="H90" s="65" t="str">
        <x:f>IF(A90="","",F90*G90)</x:f>
      </x:c>
      <x:c r="I90" s="29"/>
      <x:c r="J90" s="29"/>
      <x:c r="K90" s="31"/>
      <x:c r="L90" s="29"/>
      <x:c r="M90" s="29"/>
      <x:c r="N90" s="29"/>
      <x:c r="O90" s="65" t="str">
        <x:f>IF(A90="","",M90*N90)</x:f>
      </x:c>
      <x:c r="P90" s="65" t="str">
        <x:f>IF(A90="","",IF(L90="مغلق","مغلق",IF(OR(J90="",K90=""),"ناقص",IF(K90&lt;'الإعداد'!$D$12,"متأخر",IF(O90&gt;=15,"منحرف",IF(O90&gt;=8,"معرض للخطر","منتظم"))))))</x:f>
      </x:c>
      <x:c r="Q90" s="65" t="str">
        <x:f>IF(A90="","",IF(OR(COUNTIF($A$11:$A$100,A90)&gt;1,B90="",COUNTIF('الأهداف'!$A$11:$A$100,B90)=0,C90="",COUNTIF('المبادرات'!$A$11:$A$120,C90)=0,D90="",E90="",F90&lt;1,F90&gt;5,G90&lt;1,G90&gt;5,I90="",J90="",K90="",L90="",M90&lt;1,M90&gt;5,N90&lt;1,N90&gt;5),"خطأ","سليم"))</x:f>
      </x:c>
      <x:c r="R90" s="76" t="n">
        <x:f>IF(A90="",99999,IF(P90="مغلق",99999,IF(P90="متأخر",100,IF(P90="منحرف",200,IF(P90="معرض للخطر",300,400)))+ROW()/10000))</x:f>
        <x:v>99999</x:v>
      </x:c>
      <x:c r="S90" s="4"/>
      <x:c r="T90" s="4"/>
      <x:c r="U90" s="4"/>
      <x:c r="V90" s="4"/>
    </x:row>
    <x:row r="91">
      <x:c r="A91" s="29"/>
      <x:c r="B91" s="29"/>
      <x:c r="C91" s="29"/>
      <x:c r="D91" s="29"/>
      <x:c r="E91" s="29"/>
      <x:c r="F91" s="29"/>
      <x:c r="G91" s="29"/>
      <x:c r="H91" s="65" t="str">
        <x:f>IF(A91="","",F91*G91)</x:f>
      </x:c>
      <x:c r="I91" s="29"/>
      <x:c r="J91" s="29"/>
      <x:c r="K91" s="31"/>
      <x:c r="L91" s="29"/>
      <x:c r="M91" s="29"/>
      <x:c r="N91" s="29"/>
      <x:c r="O91" s="65" t="str">
        <x:f>IF(A91="","",M91*N91)</x:f>
      </x:c>
      <x:c r="P91" s="65" t="str">
        <x:f>IF(A91="","",IF(L91="مغلق","مغلق",IF(OR(J91="",K91=""),"ناقص",IF(K91&lt;'الإعداد'!$D$12,"متأخر",IF(O91&gt;=15,"منحرف",IF(O91&gt;=8,"معرض للخطر","منتظم"))))))</x:f>
      </x:c>
      <x:c r="Q91" s="65" t="str">
        <x:f>IF(A91="","",IF(OR(COUNTIF($A$11:$A$100,A91)&gt;1,B91="",COUNTIF('الأهداف'!$A$11:$A$100,B91)=0,C91="",COUNTIF('المبادرات'!$A$11:$A$120,C91)=0,D91="",E91="",F91&lt;1,F91&gt;5,G91&lt;1,G91&gt;5,I91="",J91="",K91="",L91="",M91&lt;1,M91&gt;5,N91&lt;1,N91&gt;5),"خطأ","سليم"))</x:f>
      </x:c>
      <x:c r="R91" s="76" t="n">
        <x:f>IF(A91="",99999,IF(P91="مغلق",99999,IF(P91="متأخر",100,IF(P91="منحرف",200,IF(P91="معرض للخطر",300,400)))+ROW()/10000))</x:f>
        <x:v>99999</x:v>
      </x:c>
      <x:c r="S91" s="4"/>
      <x:c r="T91" s="4"/>
      <x:c r="U91" s="4"/>
      <x:c r="V91" s="4"/>
    </x:row>
    <x:row r="92">
      <x:c r="A92" s="29"/>
      <x:c r="B92" s="29"/>
      <x:c r="C92" s="29"/>
      <x:c r="D92" s="29"/>
      <x:c r="E92" s="29"/>
      <x:c r="F92" s="29"/>
      <x:c r="G92" s="29"/>
      <x:c r="H92" s="65" t="str">
        <x:f>IF(A92="","",F92*G92)</x:f>
      </x:c>
      <x:c r="I92" s="29"/>
      <x:c r="J92" s="29"/>
      <x:c r="K92" s="31"/>
      <x:c r="L92" s="29"/>
      <x:c r="M92" s="29"/>
      <x:c r="N92" s="29"/>
      <x:c r="O92" s="65" t="str">
        <x:f>IF(A92="","",M92*N92)</x:f>
      </x:c>
      <x:c r="P92" s="65" t="str">
        <x:f>IF(A92="","",IF(L92="مغلق","مغلق",IF(OR(J92="",K92=""),"ناقص",IF(K92&lt;'الإعداد'!$D$12,"متأخر",IF(O92&gt;=15,"منحرف",IF(O92&gt;=8,"معرض للخطر","منتظم"))))))</x:f>
      </x:c>
      <x:c r="Q92" s="65" t="str">
        <x:f>IF(A92="","",IF(OR(COUNTIF($A$11:$A$100,A92)&gt;1,B92="",COUNTIF('الأهداف'!$A$11:$A$100,B92)=0,C92="",COUNTIF('المبادرات'!$A$11:$A$120,C92)=0,D92="",E92="",F92&lt;1,F92&gt;5,G92&lt;1,G92&gt;5,I92="",J92="",K92="",L92="",M92&lt;1,M92&gt;5,N92&lt;1,N92&gt;5),"خطأ","سليم"))</x:f>
      </x:c>
      <x:c r="R92" s="76" t="n">
        <x:f>IF(A92="",99999,IF(P92="مغلق",99999,IF(P92="متأخر",100,IF(P92="منحرف",200,IF(P92="معرض للخطر",300,400)))+ROW()/10000))</x:f>
        <x:v>99999</x:v>
      </x:c>
      <x:c r="S92" s="4"/>
      <x:c r="T92" s="4"/>
      <x:c r="U92" s="4"/>
      <x:c r="V92" s="4"/>
    </x:row>
    <x:row r="93">
      <x:c r="A93" s="29"/>
      <x:c r="B93" s="29"/>
      <x:c r="C93" s="29"/>
      <x:c r="D93" s="29"/>
      <x:c r="E93" s="29"/>
      <x:c r="F93" s="29"/>
      <x:c r="G93" s="29"/>
      <x:c r="H93" s="65" t="str">
        <x:f>IF(A93="","",F93*G93)</x:f>
      </x:c>
      <x:c r="I93" s="29"/>
      <x:c r="J93" s="29"/>
      <x:c r="K93" s="31"/>
      <x:c r="L93" s="29"/>
      <x:c r="M93" s="29"/>
      <x:c r="N93" s="29"/>
      <x:c r="O93" s="65" t="str">
        <x:f>IF(A93="","",M93*N93)</x:f>
      </x:c>
      <x:c r="P93" s="65" t="str">
        <x:f>IF(A93="","",IF(L93="مغلق","مغلق",IF(OR(J93="",K93=""),"ناقص",IF(K93&lt;'الإعداد'!$D$12,"متأخر",IF(O93&gt;=15,"منحرف",IF(O93&gt;=8,"معرض للخطر","منتظم"))))))</x:f>
      </x:c>
      <x:c r="Q93" s="65" t="str">
        <x:f>IF(A93="","",IF(OR(COUNTIF($A$11:$A$100,A93)&gt;1,B93="",COUNTIF('الأهداف'!$A$11:$A$100,B93)=0,C93="",COUNTIF('المبادرات'!$A$11:$A$120,C93)=0,D93="",E93="",F93&lt;1,F93&gt;5,G93&lt;1,G93&gt;5,I93="",J93="",K93="",L93="",M93&lt;1,M93&gt;5,N93&lt;1,N93&gt;5),"خطأ","سليم"))</x:f>
      </x:c>
      <x:c r="R93" s="76" t="n">
        <x:f>IF(A93="",99999,IF(P93="مغلق",99999,IF(P93="متأخر",100,IF(P93="منحرف",200,IF(P93="معرض للخطر",300,400)))+ROW()/10000))</x:f>
        <x:v>99999</x:v>
      </x:c>
      <x:c r="S93" s="4"/>
      <x:c r="T93" s="4"/>
      <x:c r="U93" s="4"/>
      <x:c r="V93" s="4"/>
    </x:row>
    <x:row r="94">
      <x:c r="A94" s="29"/>
      <x:c r="B94" s="29"/>
      <x:c r="C94" s="29"/>
      <x:c r="D94" s="29"/>
      <x:c r="E94" s="29"/>
      <x:c r="F94" s="29"/>
      <x:c r="G94" s="29"/>
      <x:c r="H94" s="65" t="str">
        <x:f>IF(A94="","",F94*G94)</x:f>
      </x:c>
      <x:c r="I94" s="29"/>
      <x:c r="J94" s="29"/>
      <x:c r="K94" s="31"/>
      <x:c r="L94" s="29"/>
      <x:c r="M94" s="29"/>
      <x:c r="N94" s="29"/>
      <x:c r="O94" s="65" t="str">
        <x:f>IF(A94="","",M94*N94)</x:f>
      </x:c>
      <x:c r="P94" s="65" t="str">
        <x:f>IF(A94="","",IF(L94="مغلق","مغلق",IF(OR(J94="",K94=""),"ناقص",IF(K94&lt;'الإعداد'!$D$12,"متأخر",IF(O94&gt;=15,"منحرف",IF(O94&gt;=8,"معرض للخطر","منتظم"))))))</x:f>
      </x:c>
      <x:c r="Q94" s="65" t="str">
        <x:f>IF(A94="","",IF(OR(COUNTIF($A$11:$A$100,A94)&gt;1,B94="",COUNTIF('الأهداف'!$A$11:$A$100,B94)=0,C94="",COUNTIF('المبادرات'!$A$11:$A$120,C94)=0,D94="",E94="",F94&lt;1,F94&gt;5,G94&lt;1,G94&gt;5,I94="",J94="",K94="",L94="",M94&lt;1,M94&gt;5,N94&lt;1,N94&gt;5),"خطأ","سليم"))</x:f>
      </x:c>
      <x:c r="R94" s="76" t="n">
        <x:f>IF(A94="",99999,IF(P94="مغلق",99999,IF(P94="متأخر",100,IF(P94="منحرف",200,IF(P94="معرض للخطر",300,400)))+ROW()/10000))</x:f>
        <x:v>99999</x:v>
      </x:c>
      <x:c r="S94" s="4"/>
      <x:c r="T94" s="4"/>
      <x:c r="U94" s="4"/>
      <x:c r="V94" s="4"/>
    </x:row>
    <x:row r="95">
      <x:c r="A95" s="29"/>
      <x:c r="B95" s="29"/>
      <x:c r="C95" s="29"/>
      <x:c r="D95" s="29"/>
      <x:c r="E95" s="29"/>
      <x:c r="F95" s="29"/>
      <x:c r="G95" s="29"/>
      <x:c r="H95" s="65" t="str">
        <x:f>IF(A95="","",F95*G95)</x:f>
      </x:c>
      <x:c r="I95" s="29"/>
      <x:c r="J95" s="29"/>
      <x:c r="K95" s="31"/>
      <x:c r="L95" s="29"/>
      <x:c r="M95" s="29"/>
      <x:c r="N95" s="29"/>
      <x:c r="O95" s="65" t="str">
        <x:f>IF(A95="","",M95*N95)</x:f>
      </x:c>
      <x:c r="P95" s="65" t="str">
        <x:f>IF(A95="","",IF(L95="مغلق","مغلق",IF(OR(J95="",K95=""),"ناقص",IF(K95&lt;'الإعداد'!$D$12,"متأخر",IF(O95&gt;=15,"منحرف",IF(O95&gt;=8,"معرض للخطر","منتظم"))))))</x:f>
      </x:c>
      <x:c r="Q95" s="65" t="str">
        <x:f>IF(A95="","",IF(OR(COUNTIF($A$11:$A$100,A95)&gt;1,B95="",COUNTIF('الأهداف'!$A$11:$A$100,B95)=0,C95="",COUNTIF('المبادرات'!$A$11:$A$120,C95)=0,D95="",E95="",F95&lt;1,F95&gt;5,G95&lt;1,G95&gt;5,I95="",J95="",K95="",L95="",M95&lt;1,M95&gt;5,N95&lt;1,N95&gt;5),"خطأ","سليم"))</x:f>
      </x:c>
      <x:c r="R95" s="76" t="n">
        <x:f>IF(A95="",99999,IF(P95="مغلق",99999,IF(P95="متأخر",100,IF(P95="منحرف",200,IF(P95="معرض للخطر",300,400)))+ROW()/10000))</x:f>
        <x:v>99999</x:v>
      </x:c>
      <x:c r="S95" s="4"/>
      <x:c r="T95" s="4"/>
      <x:c r="U95" s="4"/>
      <x:c r="V95" s="4"/>
    </x:row>
    <x:row r="96">
      <x:c r="A96" s="29"/>
      <x:c r="B96" s="29"/>
      <x:c r="C96" s="29"/>
      <x:c r="D96" s="29"/>
      <x:c r="E96" s="29"/>
      <x:c r="F96" s="29"/>
      <x:c r="G96" s="29"/>
      <x:c r="H96" s="65" t="str">
        <x:f>IF(A96="","",F96*G96)</x:f>
      </x:c>
      <x:c r="I96" s="29"/>
      <x:c r="J96" s="29"/>
      <x:c r="K96" s="31"/>
      <x:c r="L96" s="29"/>
      <x:c r="M96" s="29"/>
      <x:c r="N96" s="29"/>
      <x:c r="O96" s="65" t="str">
        <x:f>IF(A96="","",M96*N96)</x:f>
      </x:c>
      <x:c r="P96" s="65" t="str">
        <x:f>IF(A96="","",IF(L96="مغلق","مغلق",IF(OR(J96="",K96=""),"ناقص",IF(K96&lt;'الإعداد'!$D$12,"متأخر",IF(O96&gt;=15,"منحرف",IF(O96&gt;=8,"معرض للخطر","منتظم"))))))</x:f>
      </x:c>
      <x:c r="Q96" s="65" t="str">
        <x:f>IF(A96="","",IF(OR(COUNTIF($A$11:$A$100,A96)&gt;1,B96="",COUNTIF('الأهداف'!$A$11:$A$100,B96)=0,C96="",COUNTIF('المبادرات'!$A$11:$A$120,C96)=0,D96="",E96="",F96&lt;1,F96&gt;5,G96&lt;1,G96&gt;5,I96="",J96="",K96="",L96="",M96&lt;1,M96&gt;5,N96&lt;1,N96&gt;5),"خطأ","سليم"))</x:f>
      </x:c>
      <x:c r="R96" s="76" t="n">
        <x:f>IF(A96="",99999,IF(P96="مغلق",99999,IF(P96="متأخر",100,IF(P96="منحرف",200,IF(P96="معرض للخطر",300,400)))+ROW()/10000))</x:f>
        <x:v>99999</x:v>
      </x:c>
      <x:c r="S96" s="4"/>
      <x:c r="T96" s="4"/>
      <x:c r="U96" s="4"/>
      <x:c r="V96" s="4"/>
    </x:row>
    <x:row r="97">
      <x:c r="A97" s="29"/>
      <x:c r="B97" s="29"/>
      <x:c r="C97" s="29"/>
      <x:c r="D97" s="29"/>
      <x:c r="E97" s="29"/>
      <x:c r="F97" s="29"/>
      <x:c r="G97" s="29"/>
      <x:c r="H97" s="65" t="str">
        <x:f>IF(A97="","",F97*G97)</x:f>
      </x:c>
      <x:c r="I97" s="29"/>
      <x:c r="J97" s="29"/>
      <x:c r="K97" s="31"/>
      <x:c r="L97" s="29"/>
      <x:c r="M97" s="29"/>
      <x:c r="N97" s="29"/>
      <x:c r="O97" s="65" t="str">
        <x:f>IF(A97="","",M97*N97)</x:f>
      </x:c>
      <x:c r="P97" s="65" t="str">
        <x:f>IF(A97="","",IF(L97="مغلق","مغلق",IF(OR(J97="",K97=""),"ناقص",IF(K97&lt;'الإعداد'!$D$12,"متأخر",IF(O97&gt;=15,"منحرف",IF(O97&gt;=8,"معرض للخطر","منتظم"))))))</x:f>
      </x:c>
      <x:c r="Q97" s="65" t="str">
        <x:f>IF(A97="","",IF(OR(COUNTIF($A$11:$A$100,A97)&gt;1,B97="",COUNTIF('الأهداف'!$A$11:$A$100,B97)=0,C97="",COUNTIF('المبادرات'!$A$11:$A$120,C97)=0,D97="",E97="",F97&lt;1,F97&gt;5,G97&lt;1,G97&gt;5,I97="",J97="",K97="",L97="",M97&lt;1,M97&gt;5,N97&lt;1,N97&gt;5),"خطأ","سليم"))</x:f>
      </x:c>
      <x:c r="R97" s="76" t="n">
        <x:f>IF(A97="",99999,IF(P97="مغلق",99999,IF(P97="متأخر",100,IF(P97="منحرف",200,IF(P97="معرض للخطر",300,400)))+ROW()/10000))</x:f>
        <x:v>99999</x:v>
      </x:c>
      <x:c r="S97" s="4"/>
      <x:c r="T97" s="4"/>
      <x:c r="U97" s="4"/>
      <x:c r="V97" s="4"/>
    </x:row>
    <x:row r="98">
      <x:c r="A98" s="29"/>
      <x:c r="B98" s="29"/>
      <x:c r="C98" s="29"/>
      <x:c r="D98" s="29"/>
      <x:c r="E98" s="29"/>
      <x:c r="F98" s="29"/>
      <x:c r="G98" s="29"/>
      <x:c r="H98" s="65" t="str">
        <x:f>IF(A98="","",F98*G98)</x:f>
      </x:c>
      <x:c r="I98" s="29"/>
      <x:c r="J98" s="29"/>
      <x:c r="K98" s="31"/>
      <x:c r="L98" s="29"/>
      <x:c r="M98" s="29"/>
      <x:c r="N98" s="29"/>
      <x:c r="O98" s="65" t="str">
        <x:f>IF(A98="","",M98*N98)</x:f>
      </x:c>
      <x:c r="P98" s="65" t="str">
        <x:f>IF(A98="","",IF(L98="مغلق","مغلق",IF(OR(J98="",K98=""),"ناقص",IF(K98&lt;'الإعداد'!$D$12,"متأخر",IF(O98&gt;=15,"منحرف",IF(O98&gt;=8,"معرض للخطر","منتظم"))))))</x:f>
      </x:c>
      <x:c r="Q98" s="65" t="str">
        <x:f>IF(A98="","",IF(OR(COUNTIF($A$11:$A$100,A98)&gt;1,B98="",COUNTIF('الأهداف'!$A$11:$A$100,B98)=0,C98="",COUNTIF('المبادرات'!$A$11:$A$120,C98)=0,D98="",E98="",F98&lt;1,F98&gt;5,G98&lt;1,G98&gt;5,I98="",J98="",K98="",L98="",M98&lt;1,M98&gt;5,N98&lt;1,N98&gt;5),"خطأ","سليم"))</x:f>
      </x:c>
      <x:c r="R98" s="76" t="n">
        <x:f>IF(A98="",99999,IF(P98="مغلق",99999,IF(P98="متأخر",100,IF(P98="منحرف",200,IF(P98="معرض للخطر",300,400)))+ROW()/10000))</x:f>
        <x:v>99999</x:v>
      </x:c>
      <x:c r="S98" s="4"/>
      <x:c r="T98" s="4"/>
      <x:c r="U98" s="4"/>
      <x:c r="V98" s="4"/>
    </x:row>
    <x:row r="99">
      <x:c r="A99" s="29"/>
      <x:c r="B99" s="29"/>
      <x:c r="C99" s="29"/>
      <x:c r="D99" s="29"/>
      <x:c r="E99" s="29"/>
      <x:c r="F99" s="29"/>
      <x:c r="G99" s="29"/>
      <x:c r="H99" s="65" t="str">
        <x:f>IF(A99="","",F99*G99)</x:f>
      </x:c>
      <x:c r="I99" s="29"/>
      <x:c r="J99" s="29"/>
      <x:c r="K99" s="31"/>
      <x:c r="L99" s="29"/>
      <x:c r="M99" s="29"/>
      <x:c r="N99" s="29"/>
      <x:c r="O99" s="65" t="str">
        <x:f>IF(A99="","",M99*N99)</x:f>
      </x:c>
      <x:c r="P99" s="65" t="str">
        <x:f>IF(A99="","",IF(L99="مغلق","مغلق",IF(OR(J99="",K99=""),"ناقص",IF(K99&lt;'الإعداد'!$D$12,"متأخر",IF(O99&gt;=15,"منحرف",IF(O99&gt;=8,"معرض للخطر","منتظم"))))))</x:f>
      </x:c>
      <x:c r="Q99" s="65" t="str">
        <x:f>IF(A99="","",IF(OR(COUNTIF($A$11:$A$100,A99)&gt;1,B99="",COUNTIF('الأهداف'!$A$11:$A$100,B99)=0,C99="",COUNTIF('المبادرات'!$A$11:$A$120,C99)=0,D99="",E99="",F99&lt;1,F99&gt;5,G99&lt;1,G99&gt;5,I99="",J99="",K99="",L99="",M99&lt;1,M99&gt;5,N99&lt;1,N99&gt;5),"خطأ","سليم"))</x:f>
      </x:c>
      <x:c r="R99" s="76" t="n">
        <x:f>IF(A99="",99999,IF(P99="مغلق",99999,IF(P99="متأخر",100,IF(P99="منحرف",200,IF(P99="معرض للخطر",300,400)))+ROW()/10000))</x:f>
        <x:v>99999</x:v>
      </x:c>
      <x:c r="S99" s="4"/>
      <x:c r="T99" s="4"/>
      <x:c r="U99" s="4"/>
      <x:c r="V99" s="4"/>
    </x:row>
    <x:row r="100">
      <x:c r="A100" s="30"/>
      <x:c r="B100" s="30"/>
      <x:c r="C100" s="30"/>
      <x:c r="D100" s="30"/>
      <x:c r="E100" s="30"/>
      <x:c r="F100" s="30"/>
      <x:c r="G100" s="30"/>
      <x:c r="H100" s="66" t="str">
        <x:f>IF(A100="","",F100*G100)</x:f>
      </x:c>
      <x:c r="I100" s="30"/>
      <x:c r="J100" s="30"/>
      <x:c r="K100" s="71"/>
      <x:c r="L100" s="30"/>
      <x:c r="M100" s="30"/>
      <x:c r="N100" s="30"/>
      <x:c r="O100" s="66" t="str">
        <x:f>IF(A100="","",M100*N100)</x:f>
      </x:c>
      <x:c r="P100" s="66" t="str">
        <x:f>IF(A100="","",IF(L100="مغلق","مغلق",IF(OR(J100="",K100=""),"ناقص",IF(K100&lt;'الإعداد'!$D$12,"متأخر",IF(O100&gt;=15,"منحرف",IF(O100&gt;=8,"معرض للخطر","منتظم"))))))</x:f>
      </x:c>
      <x:c r="Q100" s="66" t="str">
        <x:f>IF(A100="","",IF(OR(COUNTIF($A$11:$A$100,A100)&gt;1,B100="",COUNTIF('الأهداف'!$A$11:$A$100,B100)=0,C100="",COUNTIF('المبادرات'!$A$11:$A$120,C100)=0,D100="",E100="",F100&lt;1,F100&gt;5,G100&lt;1,G100&gt;5,I100="",J100="",K100="",L100="",M100&lt;1,M100&gt;5,N100&lt;1,N100&gt;5),"خطأ","سليم"))</x:f>
      </x:c>
      <x:c r="R100" s="77" t="n">
        <x:f>IF(A100="",99999,IF(P100="مغلق",99999,IF(P100="متأخر",100,IF(P100="منحرف",200,IF(P100="معرض للخطر",300,400)))+ROW()/10000))</x:f>
        <x:v>99999</x:v>
      </x:c>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P11:P100">
    <x:cfRule type="containsText" dxfId="12" priority="1" operator="containsText" text="متأخر"/>
    <x:cfRule type="containsText" dxfId="13" priority="2" operator="containsText" text="منحرف"/>
    <x:cfRule type="containsText" dxfId="14" priority="3" operator="containsText" text="معرض للخطر"/>
  </x:conditionalFormatting>
  <x:conditionalFormatting sqref="Q11:Q100">
    <x:cfRule type="containsText" dxfId="15" priority="4" operator="containsText" text="خطأ"/>
  </x:conditionalFormatting>
  <x:dataValidations count="1">
    <x:dataValidation type="list" sqref="L11:L100">
      <x:formula1>$AA$1:$AA$4</x:formula1>
    </x:dataValidation>
  </x:dataValidations>
  <x:pageMargins left="0.7" right="0.7" top="0.75" bottom="0.75" header="0.3" footer="0.3"/>
  <x:tableParts count="1">
    <x:tablePart xmlns:r="http://schemas.openxmlformats.org/officeDocument/2006/relationships" r:id="R75698eea22984f44"/>
  </x:tableParts>
</x:worksheet>
</file>

<file path=xl/worksheets/sheet9.xml><?xml version="1.0" encoding="utf-8"?>
<x:worksheet xmlns:x="http://schemas.openxmlformats.org/spreadsheetml/2006/main">
  <x:sheetViews>
    <x:sheetView showGridLines="0" workbookViewId="0" rightToLeft="1">
      <x:pane ySplit="10" topLeftCell="A11" activePane="bottomLeft" state="frozen"/>
    </x:sheetView>
  </x:sheetViews>
  <x:sheetFormatPr defaultRowHeight="15"/>
  <x:cols>
    <x:col min="1" max="1" width="15" hidden="0" customWidth="1"/>
    <x:col min="2" max="2" width="12" hidden="0" customWidth="1"/>
    <x:col min="3" max="3" width="20" hidden="0" customWidth="1"/>
    <x:col min="4" max="4" width="40" hidden="0" customWidth="1"/>
    <x:col min="5" max="5" width="34" hidden="0" customWidth="1"/>
    <x:col min="6" max="6" width="32" hidden="0" customWidth="1"/>
    <x:col min="7" max="7" width="34" hidden="0" customWidth="1"/>
    <x:col min="8" max="8" width="34" hidden="0" customWidth="1"/>
    <x:col min="9" max="9" width="14" hidden="0" customWidth="1"/>
    <x:col min="10" max="10" width="16" hidden="0" customWidth="1"/>
    <x:col min="11" max="11" width="16" hidden="0" customWidth="1"/>
    <x:col min="12" max="12" width="14" hidden="0" customWidth="1"/>
    <x:col min="27" max="27"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مفتوحة</x:v>
      </x:c>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8" t="str">
        <x:v>المراجعة الشهرية</x:v>
      </x:c>
      <x:c r="R2" s="9" t="str">
        <x:v>المراجعة الشهرية</x:v>
      </x:c>
      <x:c r="S2" s="13" t="str">
        <x:v>الإعداد</x:v>
      </x:c>
      <x:c r="T2" s="14" t="str">
        <x:v>الإعداد</x:v>
      </x:c>
      <x:c r="U2" s="13" t="str">
        <x:v>التدقيق</x:v>
      </x:c>
      <x:c r="V2" s="14" t="str">
        <x:v>التدقيق</x:v>
      </x:c>
      <x:c r="AA2" t="str">
        <x:v>قيد التنفيذ</x:v>
      </x:c>
    </x:row>
    <x:row r="3">
      <x:c r="A3" s="4"/>
      <x:c r="B3" s="4"/>
      <x:c r="C3" s="4"/>
      <x:c r="D3" s="4"/>
      <x:c r="E3" s="4"/>
      <x:c r="F3" s="4"/>
      <x:c r="G3" s="4"/>
      <x:c r="H3" s="4"/>
      <x:c r="I3" s="4"/>
      <x:c r="J3" s="4"/>
      <x:c r="K3" s="4"/>
      <x:c r="L3" s="4"/>
      <x:c r="M3" s="4"/>
      <x:c r="N3" s="4"/>
      <x:c r="O3" s="4"/>
      <x:c r="P3" s="4"/>
      <x:c r="Q3" s="4"/>
      <x:c r="R3" s="4"/>
      <x:c r="S3" s="4"/>
      <x:c r="T3" s="4"/>
      <x:c r="U3" s="4"/>
      <x:c r="V3" s="4"/>
      <x:c r="AA3" t="str">
        <x:v>مكتملة</x:v>
      </x:c>
    </x:row>
    <x:row r="4" ht="20" customHeight="1">
      <x:c r="A4" s="15" t="str">
        <x:v>إيقاع المراجعة</x:v>
      </x:c>
      <x:c r="B4" s="15" t="str">
        <x:v>إيقاع المراجعة</x:v>
      </x:c>
      <x:c r="C4" s="15" t="str">
        <x:v>إيقاع المراجعة</x:v>
      </x:c>
      <x:c r="D4" s="15" t="str">
        <x:v>إيقاع المراجعة</x:v>
      </x:c>
      <x:c r="E4" s="15" t="str">
        <x:v>إيقاع المراجعة</x:v>
      </x:c>
      <x:c r="F4" s="15" t="str">
        <x:v>إيقاع المراجعة</x:v>
      </x:c>
      <x:c r="G4" s="15" t="str">
        <x:v>إيقاع المراجعة</x:v>
      </x:c>
      <x:c r="H4" s="15" t="str">
        <x:v>إيقاع المراجعة</x:v>
      </x:c>
      <x:c r="I4" s="15" t="str">
        <x:v>إيقاع المراجعة</x:v>
      </x:c>
      <x:c r="J4" s="15" t="str">
        <x:v>إيقاع المراجعة</x:v>
      </x:c>
      <x:c r="K4" s="15" t="str">
        <x:v>إيقاع المراجعة</x:v>
      </x:c>
      <x:c r="L4" s="15" t="str">
        <x:v>إيقاع المراجعة</x:v>
      </x:c>
      <x:c r="M4" s="15" t="str">
        <x:v>إيقاع المراجعة</x:v>
      </x:c>
      <x:c r="N4" s="15" t="str">
        <x:v>إيقاع المراجعة</x:v>
      </x:c>
      <x:c r="O4" s="15" t="str">
        <x:v>إيقاع المراجعة</x:v>
      </x:c>
      <x:c r="P4" s="15" t="str">
        <x:v>إيقاع المراجعة</x:v>
      </x:c>
      <x:c r="Q4" s="15" t="str">
        <x:v>إيقاع المراجعة</x:v>
      </x:c>
      <x:c r="R4" s="15" t="str">
        <x:v>إيقاع المراجعة</x:v>
      </x:c>
      <x:c r="S4" s="15" t="str">
        <x:v>إيقاع المراجعة</x:v>
      </x:c>
      <x:c r="T4" s="15" t="str">
        <x:v>إيقاع المراجعة</x:v>
      </x:c>
      <x:c r="U4" s="15" t="str">
        <x:v>إيقاع المراجعة</x:v>
      </x:c>
      <x:c r="V4" s="15" t="str">
        <x:v>إيقاع المراجعة</x:v>
      </x:c>
      <x:c r="AA4" t="str">
        <x:v>مؤجلة</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المراجعة الإدارية الشهرية</x:v>
      </x:c>
      <x:c r="B6" s="17" t="str">
        <x:v>المراجعة الإدارية الشهرية</x:v>
      </x:c>
      <x:c r="C6" s="17" t="str">
        <x:v>المراجعة الإدارية الشهرية</x:v>
      </x:c>
      <x:c r="D6" s="17" t="str">
        <x:v>المراجعة الإدارية الشهرية</x:v>
      </x:c>
      <x:c r="E6" s="17" t="str">
        <x:v>المراجعة الإدارية الشهرية</x:v>
      </x:c>
      <x:c r="F6" s="17" t="str">
        <x:v>المراجعة الإدارية الشهرية</x:v>
      </x:c>
      <x:c r="G6" s="17" t="str">
        <x:v>المراجعة الإدارية الشهرية</x:v>
      </x:c>
      <x:c r="H6" s="17" t="str">
        <x:v>المراجعة الإدارية الشهرية</x:v>
      </x:c>
      <x:c r="I6" s="17" t="str">
        <x:v>المراجعة الإدارية الشهرية</x:v>
      </x:c>
      <x:c r="J6" s="17" t="str">
        <x:v>المراجعة الإدارية الشهرية</x:v>
      </x:c>
      <x:c r="K6" s="17" t="str">
        <x:v>المراجعة الإدارية الشهرية</x:v>
      </x:c>
      <x:c r="L6" s="17" t="str">
        <x:v>المراجعة الإدارية الشهرية</x:v>
      </x:c>
      <x:c r="M6" s="17" t="str">
        <x:v>المراجعة الإدارية الشهرية</x:v>
      </x:c>
      <x:c r="N6" s="17" t="str">
        <x:v>المراجعة الإدارية الشهرية</x:v>
      </x:c>
      <x:c r="O6" s="17" t="str">
        <x:v>المراجعة الإدارية الشهرية</x:v>
      </x:c>
      <x:c r="P6" s="17" t="str">
        <x:v>المراجعة الإدارية الشهرية</x:v>
      </x:c>
      <x:c r="Q6" s="17" t="str">
        <x:v>المراجعة الإدارية الشهرية</x:v>
      </x:c>
      <x:c r="R6" s="17" t="str">
        <x:v>المراجعة الإدارية الشهرية</x:v>
      </x:c>
      <x:c r="S6" s="17" t="str">
        <x:v>المراجعة الإدارية الشهرية</x:v>
      </x:c>
      <x:c r="T6" s="17" t="str">
        <x:v>المراجعة الإدارية الشهرية</x:v>
      </x:c>
      <x:c r="U6" s="17" t="str">
        <x:v>المراجعة الإدارية الشهرية</x:v>
      </x:c>
      <x:c r="V6" s="17" t="str">
        <x:v>المراجعة الإدارية الشهرية</x:v>
      </x:c>
    </x:row>
    <x:row r="7" ht="22" customHeight="1">
      <x:c r="A7" s="18" t="str">
        <x:v>سجل الأدلة والعوائق والقرارات والإجراءات التالية المسؤولة كل شهر.</x:v>
      </x:c>
      <x:c r="B7" s="18" t="str">
        <x:v>سجل الأدلة والعوائق والقرارات والإجراءات التالية المسؤولة كل شهر.</x:v>
      </x:c>
      <x:c r="C7" s="18" t="str">
        <x:v>سجل الأدلة والعوائق والقرارات والإجراءات التالية المسؤولة كل شهر.</x:v>
      </x:c>
      <x:c r="D7" s="18" t="str">
        <x:v>سجل الأدلة والعوائق والقرارات والإجراءات التالية المسؤولة كل شهر.</x:v>
      </x:c>
      <x:c r="E7" s="18" t="str">
        <x:v>سجل الأدلة والعوائق والقرارات والإجراءات التالية المسؤولة كل شهر.</x:v>
      </x:c>
      <x:c r="F7" s="18" t="str">
        <x:v>سجل الأدلة والعوائق والقرارات والإجراءات التالية المسؤولة كل شهر.</x:v>
      </x:c>
      <x:c r="G7" s="18" t="str">
        <x:v>سجل الأدلة والعوائق والقرارات والإجراءات التالية المسؤولة كل شهر.</x:v>
      </x:c>
      <x:c r="H7" s="18" t="str">
        <x:v>سجل الأدلة والعوائق والقرارات والإجراءات التالية المسؤولة كل شهر.</x:v>
      </x:c>
      <x:c r="I7" s="18" t="str">
        <x:v>سجل الأدلة والعوائق والقرارات والإجراءات التالية المسؤولة كل شهر.</x:v>
      </x:c>
      <x:c r="J7" s="18" t="str">
        <x:v>سجل الأدلة والعوائق والقرارات والإجراءات التالية المسؤولة كل شهر.</x:v>
      </x:c>
      <x:c r="K7" s="18" t="str">
        <x:v>سجل الأدلة والعوائق والقرارات والإجراءات التالية المسؤولة كل شهر.</x:v>
      </x:c>
      <x:c r="L7" s="18" t="str">
        <x:v>سجل الأدلة والعوائق والقرارات والإجراءات التالية المسؤولة كل شهر.</x:v>
      </x:c>
      <x:c r="M7" s="18" t="str">
        <x:v>سجل الأدلة والعوائق والقرارات والإجراءات التالية المسؤولة كل شهر.</x:v>
      </x:c>
      <x:c r="N7" s="18" t="str">
        <x:v>سجل الأدلة والعوائق والقرارات والإجراءات التالية المسؤولة كل شهر.</x:v>
      </x:c>
      <x:c r="O7" s="18" t="str">
        <x:v>سجل الأدلة والعوائق والقرارات والإجراءات التالية المسؤولة كل شهر.</x:v>
      </x:c>
      <x:c r="P7" s="18" t="str">
        <x:v>سجل الأدلة والعوائق والقرارات والإجراءات التالية المسؤولة كل شهر.</x:v>
      </x:c>
      <x:c r="Q7" s="18" t="str">
        <x:v>سجل الأدلة والعوائق والقرارات والإجراءات التالية المسؤولة كل شهر.</x:v>
      </x:c>
      <x:c r="R7" s="18" t="str">
        <x:v>سجل الأدلة والعوائق والقرارات والإجراءات التالية المسؤولة كل شهر.</x:v>
      </x:c>
      <x:c r="S7" s="18" t="str">
        <x:v>سجل الأدلة والعوائق والقرارات والإجراءات التالية المسؤولة كل شهر.</x:v>
      </x:c>
      <x:c r="T7" s="18" t="str">
        <x:v>سجل الأدلة والعوائق والقرارات والإجراءات التالية المسؤولة كل شهر.</x:v>
      </x:c>
      <x:c r="U7" s="18" t="str">
        <x:v>سجل الأدلة والعوائق والقرارات والإجراءات التالية المسؤولة كل شهر.</x:v>
      </x:c>
      <x:c r="V7" s="18" t="str">
        <x:v>سجل الأدلة والعوائق والقرارات والإجراءات التالية المسؤولة كل شهر.</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شهر المراجعة</x:v>
      </x:c>
      <x:c r="B10" s="42" t="str">
        <x:v>معرف الهدف</x:v>
      </x:c>
      <x:c r="C10" s="42" t="str">
        <x:v>المسؤول</x:v>
      </x:c>
      <x:c r="D10" s="42" t="str">
        <x:v>تحديث التقدم</x:v>
      </x:c>
      <x:c r="E10" s="42" t="str">
        <x:v>النتيجة / الدليل</x:v>
      </x:c>
      <x:c r="F10" s="42" t="str">
        <x:v>العائق</x:v>
      </x:c>
      <x:c r="G10" s="42" t="str">
        <x:v>القرار</x:v>
      </x:c>
      <x:c r="H10" s="42" t="str">
        <x:v>الإجراء التالي</x:v>
      </x:c>
      <x:c r="I10" s="42" t="str">
        <x:v>تاريخ الاستحقاق</x:v>
      </x:c>
      <x:c r="J10" s="42" t="str">
        <x:v>الحالة</x:v>
      </x:c>
      <x:c r="K10" s="42" t="str">
        <x:v>حالة الإجراء</x:v>
      </x:c>
      <x:c r="L10" s="43" t="str">
        <x:v>فحص البيانات</x:v>
      </x:c>
      <x:c r="M10" s="4"/>
      <x:c r="N10" s="4"/>
      <x:c r="O10" s="4"/>
      <x:c r="P10" s="4"/>
      <x:c r="Q10" s="4"/>
      <x:c r="R10" s="4"/>
      <x:c r="S10" s="4"/>
      <x:c r="T10" s="4"/>
      <x:c r="U10" s="4"/>
      <x:c r="V10" s="4"/>
    </x:row>
    <x:row r="11">
      <x:c r="A11" s="92" t="d">
        <x:v>2026-10-01T00:00:00.000Z</x:v>
      </x:c>
      <x:c r="B11" s="28" t="str">
        <x:v>G-001</x:v>
      </x:c>
      <x:c r="C11" s="28" t="str">
        <x:v>نور المنصوري</x:v>
      </x:c>
      <x:c r="D11" s="28" t="str">
        <x:v>تحسنت الموثوقية بعد اجتماع الاستثناءات اليومي.</x:v>
      </x:c>
      <x:c r="E11" s="28" t="str">
        <x:v>تحقيق 90% من الوعود</x:v>
      </x:c>
      <x:c r="F11" s="28" t="str">
        <x:v>تكامل التأكيد لم يعتمد</x:v>
      </x:c>
      <x:c r="G11" s="28" t="str">
        <x:v>استخدام محفز يدوي حتى الاعتماد</x:v>
      </x:c>
      <x:c r="H11" s="28" t="str">
        <x:v>اعتماد تصميم التكامل</x:v>
      </x:c>
      <x:c r="I11" s="70" t="d">
        <x:v>2026-11-10T00:00:00.000Z</x:v>
      </x:c>
      <x:c r="J11" s="28" t="str">
        <x:v>قيد التنفيذ</x:v>
      </x:c>
      <x:c r="K11" s="64" t="str">
        <x:f>IF(A11="","",IF(J11="مكتملة","مكتمل",IF(OR(H11="",I11=""),"ناقص",IF(I11&lt;'الإعداد'!$D$12,"متأخر",IF(I11&lt;='الإعداد'!$D$12+'الإعداد'!$D$13,"قريب","منتظم")))))</x:f>
        <x:v>قريب</x:v>
      </x:c>
      <x:c r="L11" s="64" t="str">
        <x:f>IF(A11="","",IF(OR(B11="",COUNTIF('الأهداف'!$A$11:$A$100,B11)=0,C11="",D11="",E11="",G11="",H11="",I11="",J11=""),"خطأ","سليم"))</x:f>
        <x:v>سليم</x:v>
      </x:c>
      <x:c r="M11" s="4"/>
      <x:c r="N11" s="4"/>
      <x:c r="O11" s="4"/>
      <x:c r="P11" s="4"/>
      <x:c r="Q11" s="4"/>
      <x:c r="R11" s="4"/>
      <x:c r="S11" s="4"/>
      <x:c r="T11" s="4"/>
      <x:c r="U11" s="4"/>
      <x:c r="V11" s="4"/>
    </x:row>
    <x:row r="12">
      <x:c r="A12" s="93" t="d">
        <x:v>2026-10-01T00:00:00.000Z</x:v>
      </x:c>
      <x:c r="B12" s="29" t="str">
        <x:v>G-002</x:v>
      </x:c>
      <x:c r="C12" s="29" t="str">
        <x:v>دانيال رويز</x:v>
      </x:c>
      <x:c r="D12" s="29" t="str">
        <x:v>الربح المتكرر أعلى من خطة الربع.</x:v>
      </x:c>
      <x:c r="E12" s="29" t="str">
        <x:v>498 ألف دولار سنوياً</x:v>
      </x:c>
      <x:c r="F12" s="29" t="str">
        <x:v>ثلاثة عروض دون حد الهامش</x:v>
      </x:c>
      <x:c r="G12" s="29" t="str">
        <x:v>إعادة التسعير أو الإيقاف</x:v>
      </x:c>
      <x:c r="H12" s="29" t="str">
        <x:v>معالجة العروض الثلاثة</x:v>
      </x:c>
      <x:c r="I12" s="31" t="d">
        <x:v>2026-11-05T00:00:00.000Z</x:v>
      </x:c>
      <x:c r="J12" s="29" t="str">
        <x:v>مفتوحة</x:v>
      </x:c>
      <x:c r="K12" s="65" t="str">
        <x:f>IF(A12="","",IF(J12="مكتملة","مكتمل",IF(OR(H12="",I12=""),"ناقص",IF(I12&lt;'الإعداد'!$D$12,"متأخر",IF(I12&lt;='الإعداد'!$D$12+'الإعداد'!$D$13,"قريب","منتظم")))))</x:f>
        <x:v>قريب</x:v>
      </x:c>
      <x:c r="L12" s="65" t="str">
        <x:f>IF(A12="","",IF(OR(B12="",COUNTIF('الأهداف'!$A$11:$A$100,B12)=0,C12="",D12="",E12="",G12="",H12="",I12="",J12=""),"خطأ","سليم"))</x:f>
        <x:v>سليم</x:v>
      </x:c>
      <x:c r="M12" s="4"/>
      <x:c r="N12" s="4"/>
      <x:c r="O12" s="4"/>
      <x:c r="P12" s="4"/>
      <x:c r="Q12" s="4"/>
      <x:c r="R12" s="4"/>
      <x:c r="S12" s="4"/>
      <x:c r="T12" s="4"/>
      <x:c r="U12" s="4"/>
      <x:c r="V12" s="4"/>
    </x:row>
    <x:row r="13">
      <x:c r="A13" s="93" t="d">
        <x:v>2026-10-01T00:00:00.000Z</x:v>
      </x:c>
      <x:c r="B13" s="29" t="str">
        <x:v>G-003</x:v>
      </x:c>
      <x:c r="C13" s="29" t="str">
        <x:v>مايا حسن</x:v>
      </x:c>
      <x:c r="D13" s="29" t="str">
        <x:v>تحسن زمن الدورة لكن التجربة متعطلة.</x:v>
      </x:c>
      <x:c r="E13" s="29" t="str">
        <x:v>2.6 يوم مقابل 3.8</x:v>
      </x:c>
      <x:c r="F13" s="29" t="str">
        <x:v>لم تتأكد الماسحات المؤقتة</x:v>
      </x:c>
      <x:c r="G13" s="29" t="str">
        <x:v>تمويل أجهزة مؤقتة من الاحتياطي</x:v>
      </x:c>
      <x:c r="H13" s="29" t="str">
        <x:v>تأمين الأجهزة المؤقتة</x:v>
      </x:c>
      <x:c r="I13" s="31" t="d">
        <x:v>2026-10-25T00:00:00.000Z</x:v>
      </x:c>
      <x:c r="J13" s="29" t="str">
        <x:v>قيد التنفيذ</x:v>
      </x:c>
      <x:c r="K13" s="65" t="str">
        <x:f>IF(A13="","",IF(J13="مكتملة","مكتمل",IF(OR(H13="",I13=""),"ناقص",IF(I13&lt;'الإعداد'!$D$12,"متأخر",IF(I13&lt;='الإعداد'!$D$12+'الإعداد'!$D$13,"قريب","منتظم")))))</x:f>
        <x:v>متأخر</x:v>
      </x:c>
      <x:c r="L13" s="65" t="str">
        <x:f>IF(A13="","",IF(OR(B13="",COUNTIF('الأهداف'!$A$11:$A$100,B13)=0,C13="",D13="",E13="",G13="",H13="",I13="",J13=""),"خطأ","سليم"))</x:f>
        <x:v>سليم</x:v>
      </x:c>
      <x:c r="M13" s="4"/>
      <x:c r="N13" s="4"/>
      <x:c r="O13" s="4"/>
      <x:c r="P13" s="4"/>
      <x:c r="Q13" s="4"/>
      <x:c r="R13" s="4"/>
      <x:c r="S13" s="4"/>
      <x:c r="T13" s="4"/>
      <x:c r="U13" s="4"/>
      <x:c r="V13" s="4"/>
    </x:row>
    <x:row r="14">
      <x:c r="A14" s="93" t="d">
        <x:v>2026-10-01T00:00:00.000Z</x:v>
      </x:c>
      <x:c r="B14" s="29" t="str">
        <x:v>G-004</x:v>
      </x:c>
      <x:c r="C14" s="29" t="str">
        <x:v>لوكاس مارتن</x:v>
      </x:c>
      <x:c r="D14" s="29" t="str">
        <x:v>بلغت الدقة 96% بعد عد أصناف أ.</x:v>
      </x:c>
      <x:c r="E14" s="29" t="str">
        <x:v>منع خمسة أخطاء قبل الإرسال</x:v>
      </x:c>
      <x:c r="F14" s="29" t="str">
        <x:v>تغطية عد أصناف ب غير مكتملة</x:v>
      </x:c>
      <x:c r="G14" s="29" t="str">
        <x:v>إضافة وقت أسبوعي محمي للعد</x:v>
      </x:c>
      <x:c r="H14" s="29" t="str">
        <x:v>توسيع العد لأصناف ب</x:v>
      </x:c>
      <x:c r="I14" s="31" t="d">
        <x:v>2026-11-15T00:00:00.000Z</x:v>
      </x:c>
      <x:c r="J14" s="29" t="str">
        <x:v>مفتوحة</x:v>
      </x:c>
      <x:c r="K14" s="65" t="str">
        <x:f>IF(A14="","",IF(J14="مكتملة","مكتمل",IF(OR(H14="",I14=""),"ناقص",IF(I14&lt;'الإعداد'!$D$12,"متأخر",IF(I14&lt;='الإعداد'!$D$12+'الإعداد'!$D$13,"قريب","منتظم")))))</x:f>
        <x:v>منتظم</x:v>
      </x:c>
      <x:c r="L14" s="65" t="str">
        <x:f>IF(A14="","",IF(OR(B14="",COUNTIF('الأهداف'!$A$11:$A$100,B14)=0,C14="",D14="",E14="",G14="",H14="",I14="",J14=""),"خطأ","سليم"))</x:f>
        <x:v>سليم</x:v>
      </x:c>
      <x:c r="M14" s="4"/>
      <x:c r="N14" s="4"/>
      <x:c r="O14" s="4"/>
      <x:c r="P14" s="4"/>
      <x:c r="Q14" s="4"/>
      <x:c r="R14" s="4"/>
      <x:c r="S14" s="4"/>
      <x:c r="T14" s="4"/>
      <x:c r="U14" s="4"/>
      <x:c r="V14" s="4"/>
    </x:row>
    <x:row r="15">
      <x:c r="A15" s="93" t="d">
        <x:v>2026-10-01T00:00:00.000Z</x:v>
      </x:c>
      <x:c r="B15" s="29" t="str">
        <x:v>G-005</x:v>
      </x:c>
      <x:c r="C15" s="29" t="str">
        <x:v>عمر صالح</x:v>
      </x:c>
      <x:c r="D15" s="29" t="str">
        <x:v>تبني التوجيه الأولي غير متساوٍ.</x:v>
      </x:c>
      <x:c r="E15" s="29" t="str">
        <x:v>58% أكملوا جلسة توجيه</x:v>
      </x:c>
      <x:c r="F15" s="29" t="str">
        <x:v>مديران لم يشاركا في التدريب</x:v>
      </x:c>
      <x:c r="G15" s="29" t="str">
        <x:v>رعاية الحضور وإقران المديرين</x:v>
      </x:c>
      <x:c r="H15" s="29" t="str">
        <x:v>تنفيذ أول مختبر عملي</x:v>
      </x:c>
      <x:c r="I15" s="31" t="d">
        <x:v>2026-11-07T00:00:00.000Z</x:v>
      </x:c>
      <x:c r="J15" s="29" t="str">
        <x:v>مفتوحة</x:v>
      </x:c>
      <x:c r="K15" s="65" t="str">
        <x:f>IF(A15="","",IF(J15="مكتملة","مكتمل",IF(OR(H15="",I15=""),"ناقص",IF(I15&lt;'الإعداد'!$D$12,"متأخر",IF(I15&lt;='الإعداد'!$D$12+'الإعداد'!$D$13,"قريب","منتظم")))))</x:f>
        <x:v>قريب</x:v>
      </x:c>
      <x:c r="L15" s="65" t="str">
        <x:f>IF(A15="","",IF(OR(B15="",COUNTIF('الأهداف'!$A$11:$A$100,B15)=0,C15="",D15="",E15="",G15="",H15="",I15="",J15=""),"خطأ","سليم"))</x:f>
        <x:v>سليم</x:v>
      </x:c>
      <x:c r="M15" s="4"/>
      <x:c r="N15" s="4"/>
      <x:c r="O15" s="4"/>
      <x:c r="P15" s="4"/>
      <x:c r="Q15" s="4"/>
      <x:c r="R15" s="4"/>
      <x:c r="S15" s="4"/>
      <x:c r="T15" s="4"/>
      <x:c r="U15" s="4"/>
      <x:c r="V15" s="4"/>
    </x:row>
    <x:row r="16">
      <x:c r="A16" s="93"/>
      <x:c r="B16" s="29"/>
      <x:c r="C16" s="29"/>
      <x:c r="D16" s="29"/>
      <x:c r="E16" s="29"/>
      <x:c r="F16" s="29"/>
      <x:c r="G16" s="29"/>
      <x:c r="H16" s="29"/>
      <x:c r="I16" s="31"/>
      <x:c r="J16" s="29"/>
      <x:c r="K16" s="65" t="str">
        <x:f>IF(A16="","",IF(J16="مكتملة","مكتمل",IF(OR(H16="",I16=""),"ناقص",IF(I16&lt;'الإعداد'!$D$12,"متأخر",IF(I16&lt;='الإعداد'!$D$12+'الإعداد'!$D$13,"قريب","منتظم")))))</x:f>
      </x:c>
      <x:c r="L16" s="65" t="str">
        <x:f>IF(A16="","",IF(OR(B16="",COUNTIF('الأهداف'!$A$11:$A$100,B16)=0,C16="",D16="",E16="",G16="",H16="",I16="",J16=""),"خطأ","سليم"))</x:f>
      </x:c>
      <x:c r="M16" s="4"/>
      <x:c r="N16" s="4"/>
      <x:c r="O16" s="4"/>
      <x:c r="P16" s="4"/>
      <x:c r="Q16" s="4"/>
      <x:c r="R16" s="4"/>
      <x:c r="S16" s="4"/>
      <x:c r="T16" s="4"/>
      <x:c r="U16" s="4"/>
      <x:c r="V16" s="4"/>
    </x:row>
    <x:row r="17">
      <x:c r="A17" s="93"/>
      <x:c r="B17" s="29"/>
      <x:c r="C17" s="29"/>
      <x:c r="D17" s="29"/>
      <x:c r="E17" s="29"/>
      <x:c r="F17" s="29"/>
      <x:c r="G17" s="29"/>
      <x:c r="H17" s="29"/>
      <x:c r="I17" s="31"/>
      <x:c r="J17" s="29"/>
      <x:c r="K17" s="65" t="str">
        <x:f>IF(A17="","",IF(J17="مكتملة","مكتمل",IF(OR(H17="",I17=""),"ناقص",IF(I17&lt;'الإعداد'!$D$12,"متأخر",IF(I17&lt;='الإعداد'!$D$12+'الإعداد'!$D$13,"قريب","منتظم")))))</x:f>
      </x:c>
      <x:c r="L17" s="65" t="str">
        <x:f>IF(A17="","",IF(OR(B17="",COUNTIF('الأهداف'!$A$11:$A$100,B17)=0,C17="",D17="",E17="",G17="",H17="",I17="",J17=""),"خطأ","سليم"))</x:f>
      </x:c>
      <x:c r="M17" s="4"/>
      <x:c r="N17" s="4"/>
      <x:c r="O17" s="4"/>
      <x:c r="P17" s="4"/>
      <x:c r="Q17" s="4"/>
      <x:c r="R17" s="4"/>
      <x:c r="S17" s="4"/>
      <x:c r="T17" s="4"/>
      <x:c r="U17" s="4"/>
      <x:c r="V17" s="4"/>
    </x:row>
    <x:row r="18">
      <x:c r="A18" s="93"/>
      <x:c r="B18" s="29"/>
      <x:c r="C18" s="29"/>
      <x:c r="D18" s="29"/>
      <x:c r="E18" s="29"/>
      <x:c r="F18" s="29"/>
      <x:c r="G18" s="29"/>
      <x:c r="H18" s="29"/>
      <x:c r="I18" s="31"/>
      <x:c r="J18" s="29"/>
      <x:c r="K18" s="65" t="str">
        <x:f>IF(A18="","",IF(J18="مكتملة","مكتمل",IF(OR(H18="",I18=""),"ناقص",IF(I18&lt;'الإعداد'!$D$12,"متأخر",IF(I18&lt;='الإعداد'!$D$12+'الإعداد'!$D$13,"قريب","منتظم")))))</x:f>
      </x:c>
      <x:c r="L18" s="65" t="str">
        <x:f>IF(A18="","",IF(OR(B18="",COUNTIF('الأهداف'!$A$11:$A$100,B18)=0,C18="",D18="",E18="",G18="",H18="",I18="",J18=""),"خطأ","سليم"))</x:f>
      </x:c>
      <x:c r="M18" s="4"/>
      <x:c r="N18" s="4"/>
      <x:c r="O18" s="4"/>
      <x:c r="P18" s="4"/>
      <x:c r="Q18" s="4"/>
      <x:c r="R18" s="4"/>
      <x:c r="S18" s="4"/>
      <x:c r="T18" s="4"/>
      <x:c r="U18" s="4"/>
      <x:c r="V18" s="4"/>
    </x:row>
    <x:row r="19">
      <x:c r="A19" s="93"/>
      <x:c r="B19" s="29"/>
      <x:c r="C19" s="29"/>
      <x:c r="D19" s="29"/>
      <x:c r="E19" s="29"/>
      <x:c r="F19" s="29"/>
      <x:c r="G19" s="29"/>
      <x:c r="H19" s="29"/>
      <x:c r="I19" s="31"/>
      <x:c r="J19" s="29"/>
      <x:c r="K19" s="65" t="str">
        <x:f>IF(A19="","",IF(J19="مكتملة","مكتمل",IF(OR(H19="",I19=""),"ناقص",IF(I19&lt;'الإعداد'!$D$12,"متأخر",IF(I19&lt;='الإعداد'!$D$12+'الإعداد'!$D$13,"قريب","منتظم")))))</x:f>
      </x:c>
      <x:c r="L19" s="65" t="str">
        <x:f>IF(A19="","",IF(OR(B19="",COUNTIF('الأهداف'!$A$11:$A$100,B19)=0,C19="",D19="",E19="",G19="",H19="",I19="",J19=""),"خطأ","سليم"))</x:f>
      </x:c>
      <x:c r="M19" s="4"/>
      <x:c r="N19" s="4"/>
      <x:c r="O19" s="4"/>
      <x:c r="P19" s="4"/>
      <x:c r="Q19" s="4"/>
      <x:c r="R19" s="4"/>
      <x:c r="S19" s="4"/>
      <x:c r="T19" s="4"/>
      <x:c r="U19" s="4"/>
      <x:c r="V19" s="4"/>
    </x:row>
    <x:row r="20">
      <x:c r="A20" s="93"/>
      <x:c r="B20" s="29"/>
      <x:c r="C20" s="29"/>
      <x:c r="D20" s="29"/>
      <x:c r="E20" s="29"/>
      <x:c r="F20" s="29"/>
      <x:c r="G20" s="29"/>
      <x:c r="H20" s="29"/>
      <x:c r="I20" s="31"/>
      <x:c r="J20" s="29"/>
      <x:c r="K20" s="65" t="str">
        <x:f>IF(A20="","",IF(J20="مكتملة","مكتمل",IF(OR(H20="",I20=""),"ناقص",IF(I20&lt;'الإعداد'!$D$12,"متأخر",IF(I20&lt;='الإعداد'!$D$12+'الإعداد'!$D$13,"قريب","منتظم")))))</x:f>
      </x:c>
      <x:c r="L20" s="65" t="str">
        <x:f>IF(A20="","",IF(OR(B20="",COUNTIF('الأهداف'!$A$11:$A$100,B20)=0,C20="",D20="",E20="",G20="",H20="",I20="",J20=""),"خطأ","سليم"))</x:f>
      </x:c>
      <x:c r="M20" s="4"/>
      <x:c r="N20" s="4"/>
      <x:c r="O20" s="4"/>
      <x:c r="P20" s="4"/>
      <x:c r="Q20" s="4"/>
      <x:c r="R20" s="4"/>
      <x:c r="S20" s="4"/>
      <x:c r="T20" s="4"/>
      <x:c r="U20" s="4"/>
      <x:c r="V20" s="4"/>
    </x:row>
    <x:row r="21">
      <x:c r="A21" s="93"/>
      <x:c r="B21" s="29"/>
      <x:c r="C21" s="29"/>
      <x:c r="D21" s="29"/>
      <x:c r="E21" s="29"/>
      <x:c r="F21" s="29"/>
      <x:c r="G21" s="29"/>
      <x:c r="H21" s="29"/>
      <x:c r="I21" s="31"/>
      <x:c r="J21" s="29"/>
      <x:c r="K21" s="65" t="str">
        <x:f>IF(A21="","",IF(J21="مكتملة","مكتمل",IF(OR(H21="",I21=""),"ناقص",IF(I21&lt;'الإعداد'!$D$12,"متأخر",IF(I21&lt;='الإعداد'!$D$12+'الإعداد'!$D$13,"قريب","منتظم")))))</x:f>
      </x:c>
      <x:c r="L21" s="65" t="str">
        <x:f>IF(A21="","",IF(OR(B21="",COUNTIF('الأهداف'!$A$11:$A$100,B21)=0,C21="",D21="",E21="",G21="",H21="",I21="",J21=""),"خطأ","سليم"))</x:f>
      </x:c>
      <x:c r="M21" s="4"/>
      <x:c r="N21" s="4"/>
      <x:c r="O21" s="4"/>
      <x:c r="P21" s="4"/>
      <x:c r="Q21" s="4"/>
      <x:c r="R21" s="4"/>
      <x:c r="S21" s="4"/>
      <x:c r="T21" s="4"/>
      <x:c r="U21" s="4"/>
      <x:c r="V21" s="4"/>
    </x:row>
    <x:row r="22">
      <x:c r="A22" s="93"/>
      <x:c r="B22" s="29"/>
      <x:c r="C22" s="29"/>
      <x:c r="D22" s="29"/>
      <x:c r="E22" s="29"/>
      <x:c r="F22" s="29"/>
      <x:c r="G22" s="29"/>
      <x:c r="H22" s="29"/>
      <x:c r="I22" s="31"/>
      <x:c r="J22" s="29"/>
      <x:c r="K22" s="65" t="str">
        <x:f>IF(A22="","",IF(J22="مكتملة","مكتمل",IF(OR(H22="",I22=""),"ناقص",IF(I22&lt;'الإعداد'!$D$12,"متأخر",IF(I22&lt;='الإعداد'!$D$12+'الإعداد'!$D$13,"قريب","منتظم")))))</x:f>
      </x:c>
      <x:c r="L22" s="65" t="str">
        <x:f>IF(A22="","",IF(OR(B22="",COUNTIF('الأهداف'!$A$11:$A$100,B22)=0,C22="",D22="",E22="",G22="",H22="",I22="",J22=""),"خطأ","سليم"))</x:f>
      </x:c>
      <x:c r="M22" s="4"/>
      <x:c r="N22" s="4"/>
      <x:c r="O22" s="4"/>
      <x:c r="P22" s="4"/>
      <x:c r="Q22" s="4"/>
      <x:c r="R22" s="4"/>
      <x:c r="S22" s="4"/>
      <x:c r="T22" s="4"/>
      <x:c r="U22" s="4"/>
      <x:c r="V22" s="4"/>
    </x:row>
    <x:row r="23">
      <x:c r="A23" s="93"/>
      <x:c r="B23" s="29"/>
      <x:c r="C23" s="29"/>
      <x:c r="D23" s="29"/>
      <x:c r="E23" s="29"/>
      <x:c r="F23" s="29"/>
      <x:c r="G23" s="29"/>
      <x:c r="H23" s="29"/>
      <x:c r="I23" s="31"/>
      <x:c r="J23" s="29"/>
      <x:c r="K23" s="65" t="str">
        <x:f>IF(A23="","",IF(J23="مكتملة","مكتمل",IF(OR(H23="",I23=""),"ناقص",IF(I23&lt;'الإعداد'!$D$12,"متأخر",IF(I23&lt;='الإعداد'!$D$12+'الإعداد'!$D$13,"قريب","منتظم")))))</x:f>
      </x:c>
      <x:c r="L23" s="65" t="str">
        <x:f>IF(A23="","",IF(OR(B23="",COUNTIF('الأهداف'!$A$11:$A$100,B23)=0,C23="",D23="",E23="",G23="",H23="",I23="",J23=""),"خطأ","سليم"))</x:f>
      </x:c>
      <x:c r="M23" s="4"/>
      <x:c r="N23" s="4"/>
      <x:c r="O23" s="4"/>
      <x:c r="P23" s="4"/>
      <x:c r="Q23" s="4"/>
      <x:c r="R23" s="4"/>
      <x:c r="S23" s="4"/>
      <x:c r="T23" s="4"/>
      <x:c r="U23" s="4"/>
      <x:c r="V23" s="4"/>
    </x:row>
    <x:row r="24">
      <x:c r="A24" s="93"/>
      <x:c r="B24" s="29"/>
      <x:c r="C24" s="29"/>
      <x:c r="D24" s="29"/>
      <x:c r="E24" s="29"/>
      <x:c r="F24" s="29"/>
      <x:c r="G24" s="29"/>
      <x:c r="H24" s="29"/>
      <x:c r="I24" s="31"/>
      <x:c r="J24" s="29"/>
      <x:c r="K24" s="65" t="str">
        <x:f>IF(A24="","",IF(J24="مكتملة","مكتمل",IF(OR(H24="",I24=""),"ناقص",IF(I24&lt;'الإعداد'!$D$12,"متأخر",IF(I24&lt;='الإعداد'!$D$12+'الإعداد'!$D$13,"قريب","منتظم")))))</x:f>
      </x:c>
      <x:c r="L24" s="65" t="str">
        <x:f>IF(A24="","",IF(OR(B24="",COUNTIF('الأهداف'!$A$11:$A$100,B24)=0,C24="",D24="",E24="",G24="",H24="",I24="",J24=""),"خطأ","سليم"))</x:f>
      </x:c>
      <x:c r="M24" s="4"/>
      <x:c r="N24" s="4"/>
      <x:c r="O24" s="4"/>
      <x:c r="P24" s="4"/>
      <x:c r="Q24" s="4"/>
      <x:c r="R24" s="4"/>
      <x:c r="S24" s="4"/>
      <x:c r="T24" s="4"/>
      <x:c r="U24" s="4"/>
      <x:c r="V24" s="4"/>
    </x:row>
    <x:row r="25">
      <x:c r="A25" s="93"/>
      <x:c r="B25" s="29"/>
      <x:c r="C25" s="29"/>
      <x:c r="D25" s="29"/>
      <x:c r="E25" s="29"/>
      <x:c r="F25" s="29"/>
      <x:c r="G25" s="29"/>
      <x:c r="H25" s="29"/>
      <x:c r="I25" s="31"/>
      <x:c r="J25" s="29"/>
      <x:c r="K25" s="65" t="str">
        <x:f>IF(A25="","",IF(J25="مكتملة","مكتمل",IF(OR(H25="",I25=""),"ناقص",IF(I25&lt;'الإعداد'!$D$12,"متأخر",IF(I25&lt;='الإعداد'!$D$12+'الإعداد'!$D$13,"قريب","منتظم")))))</x:f>
      </x:c>
      <x:c r="L25" s="65" t="str">
        <x:f>IF(A25="","",IF(OR(B25="",COUNTIF('الأهداف'!$A$11:$A$100,B25)=0,C25="",D25="",E25="",G25="",H25="",I25="",J25=""),"خطأ","سليم"))</x:f>
      </x:c>
      <x:c r="M25" s="4"/>
      <x:c r="N25" s="4"/>
      <x:c r="O25" s="4"/>
      <x:c r="P25" s="4"/>
      <x:c r="Q25" s="4"/>
      <x:c r="R25" s="4"/>
      <x:c r="S25" s="4"/>
      <x:c r="T25" s="4"/>
      <x:c r="U25" s="4"/>
      <x:c r="V25" s="4"/>
    </x:row>
    <x:row r="26">
      <x:c r="A26" s="93"/>
      <x:c r="B26" s="29"/>
      <x:c r="C26" s="29"/>
      <x:c r="D26" s="29"/>
      <x:c r="E26" s="29"/>
      <x:c r="F26" s="29"/>
      <x:c r="G26" s="29"/>
      <x:c r="H26" s="29"/>
      <x:c r="I26" s="31"/>
      <x:c r="J26" s="29"/>
      <x:c r="K26" s="65" t="str">
        <x:f>IF(A26="","",IF(J26="مكتملة","مكتمل",IF(OR(H26="",I26=""),"ناقص",IF(I26&lt;'الإعداد'!$D$12,"متأخر",IF(I26&lt;='الإعداد'!$D$12+'الإعداد'!$D$13,"قريب","منتظم")))))</x:f>
      </x:c>
      <x:c r="L26" s="65" t="str">
        <x:f>IF(A26="","",IF(OR(B26="",COUNTIF('الأهداف'!$A$11:$A$100,B26)=0,C26="",D26="",E26="",G26="",H26="",I26="",J26=""),"خطأ","سليم"))</x:f>
      </x:c>
      <x:c r="M26" s="4"/>
      <x:c r="N26" s="4"/>
      <x:c r="O26" s="4"/>
      <x:c r="P26" s="4"/>
      <x:c r="Q26" s="4"/>
      <x:c r="R26" s="4"/>
      <x:c r="S26" s="4"/>
      <x:c r="T26" s="4"/>
      <x:c r="U26" s="4"/>
      <x:c r="V26" s="4"/>
    </x:row>
    <x:row r="27">
      <x:c r="A27" s="93"/>
      <x:c r="B27" s="29"/>
      <x:c r="C27" s="29"/>
      <x:c r="D27" s="29"/>
      <x:c r="E27" s="29"/>
      <x:c r="F27" s="29"/>
      <x:c r="G27" s="29"/>
      <x:c r="H27" s="29"/>
      <x:c r="I27" s="31"/>
      <x:c r="J27" s="29"/>
      <x:c r="K27" s="65" t="str">
        <x:f>IF(A27="","",IF(J27="مكتملة","مكتمل",IF(OR(H27="",I27=""),"ناقص",IF(I27&lt;'الإعداد'!$D$12,"متأخر",IF(I27&lt;='الإعداد'!$D$12+'الإعداد'!$D$13,"قريب","منتظم")))))</x:f>
      </x:c>
      <x:c r="L27" s="65" t="str">
        <x:f>IF(A27="","",IF(OR(B27="",COUNTIF('الأهداف'!$A$11:$A$100,B27)=0,C27="",D27="",E27="",G27="",H27="",I27="",J27=""),"خطأ","سليم"))</x:f>
      </x:c>
      <x:c r="M27" s="4"/>
      <x:c r="N27" s="4"/>
      <x:c r="O27" s="4"/>
      <x:c r="P27" s="4"/>
      <x:c r="Q27" s="4"/>
      <x:c r="R27" s="4"/>
      <x:c r="S27" s="4"/>
      <x:c r="T27" s="4"/>
      <x:c r="U27" s="4"/>
      <x:c r="V27" s="4"/>
    </x:row>
    <x:row r="28">
      <x:c r="A28" s="93"/>
      <x:c r="B28" s="29"/>
      <x:c r="C28" s="29"/>
      <x:c r="D28" s="29"/>
      <x:c r="E28" s="29"/>
      <x:c r="F28" s="29"/>
      <x:c r="G28" s="29"/>
      <x:c r="H28" s="29"/>
      <x:c r="I28" s="31"/>
      <x:c r="J28" s="29"/>
      <x:c r="K28" s="65" t="str">
        <x:f>IF(A28="","",IF(J28="مكتملة","مكتمل",IF(OR(H28="",I28=""),"ناقص",IF(I28&lt;'الإعداد'!$D$12,"متأخر",IF(I28&lt;='الإعداد'!$D$12+'الإعداد'!$D$13,"قريب","منتظم")))))</x:f>
      </x:c>
      <x:c r="L28" s="65" t="str">
        <x:f>IF(A28="","",IF(OR(B28="",COUNTIF('الأهداف'!$A$11:$A$100,B28)=0,C28="",D28="",E28="",G28="",H28="",I28="",J28=""),"خطأ","سليم"))</x:f>
      </x:c>
      <x:c r="M28" s="4"/>
      <x:c r="N28" s="4"/>
      <x:c r="O28" s="4"/>
      <x:c r="P28" s="4"/>
      <x:c r="Q28" s="4"/>
      <x:c r="R28" s="4"/>
      <x:c r="S28" s="4"/>
      <x:c r="T28" s="4"/>
      <x:c r="U28" s="4"/>
      <x:c r="V28" s="4"/>
    </x:row>
    <x:row r="29">
      <x:c r="A29" s="93"/>
      <x:c r="B29" s="29"/>
      <x:c r="C29" s="29"/>
      <x:c r="D29" s="29"/>
      <x:c r="E29" s="29"/>
      <x:c r="F29" s="29"/>
      <x:c r="G29" s="29"/>
      <x:c r="H29" s="29"/>
      <x:c r="I29" s="31"/>
      <x:c r="J29" s="29"/>
      <x:c r="K29" s="65" t="str">
        <x:f>IF(A29="","",IF(J29="مكتملة","مكتمل",IF(OR(H29="",I29=""),"ناقص",IF(I29&lt;'الإعداد'!$D$12,"متأخر",IF(I29&lt;='الإعداد'!$D$12+'الإعداد'!$D$13,"قريب","منتظم")))))</x:f>
      </x:c>
      <x:c r="L29" s="65" t="str">
        <x:f>IF(A29="","",IF(OR(B29="",COUNTIF('الأهداف'!$A$11:$A$100,B29)=0,C29="",D29="",E29="",G29="",H29="",I29="",J29=""),"خطأ","سليم"))</x:f>
      </x:c>
      <x:c r="M29" s="4"/>
      <x:c r="N29" s="4"/>
      <x:c r="O29" s="4"/>
      <x:c r="P29" s="4"/>
      <x:c r="Q29" s="4"/>
      <x:c r="R29" s="4"/>
      <x:c r="S29" s="4"/>
      <x:c r="T29" s="4"/>
      <x:c r="U29" s="4"/>
      <x:c r="V29" s="4"/>
    </x:row>
    <x:row r="30">
      <x:c r="A30" s="93"/>
      <x:c r="B30" s="29"/>
      <x:c r="C30" s="29"/>
      <x:c r="D30" s="29"/>
      <x:c r="E30" s="29"/>
      <x:c r="F30" s="29"/>
      <x:c r="G30" s="29"/>
      <x:c r="H30" s="29"/>
      <x:c r="I30" s="31"/>
      <x:c r="J30" s="29"/>
      <x:c r="K30" s="65" t="str">
        <x:f>IF(A30="","",IF(J30="مكتملة","مكتمل",IF(OR(H30="",I30=""),"ناقص",IF(I30&lt;'الإعداد'!$D$12,"متأخر",IF(I30&lt;='الإعداد'!$D$12+'الإعداد'!$D$13,"قريب","منتظم")))))</x:f>
      </x:c>
      <x:c r="L30" s="65" t="str">
        <x:f>IF(A30="","",IF(OR(B30="",COUNTIF('الأهداف'!$A$11:$A$100,B30)=0,C30="",D30="",E30="",G30="",H30="",I30="",J30=""),"خطأ","سليم"))</x:f>
      </x:c>
      <x:c r="M30" s="4"/>
      <x:c r="N30" s="4"/>
      <x:c r="O30" s="4"/>
      <x:c r="P30" s="4"/>
      <x:c r="Q30" s="4"/>
      <x:c r="R30" s="4"/>
      <x:c r="S30" s="4"/>
      <x:c r="T30" s="4"/>
      <x:c r="U30" s="4"/>
      <x:c r="V30" s="4"/>
    </x:row>
    <x:row r="31">
      <x:c r="A31" s="93"/>
      <x:c r="B31" s="29"/>
      <x:c r="C31" s="29"/>
      <x:c r="D31" s="29"/>
      <x:c r="E31" s="29"/>
      <x:c r="F31" s="29"/>
      <x:c r="G31" s="29"/>
      <x:c r="H31" s="29"/>
      <x:c r="I31" s="31"/>
      <x:c r="J31" s="29"/>
      <x:c r="K31" s="65" t="str">
        <x:f>IF(A31="","",IF(J31="مكتملة","مكتمل",IF(OR(H31="",I31=""),"ناقص",IF(I31&lt;'الإعداد'!$D$12,"متأخر",IF(I31&lt;='الإعداد'!$D$12+'الإعداد'!$D$13,"قريب","منتظم")))))</x:f>
      </x:c>
      <x:c r="L31" s="65" t="str">
        <x:f>IF(A31="","",IF(OR(B31="",COUNTIF('الأهداف'!$A$11:$A$100,B31)=0,C31="",D31="",E31="",G31="",H31="",I31="",J31=""),"خطأ","سليم"))</x:f>
      </x:c>
      <x:c r="M31" s="4"/>
      <x:c r="N31" s="4"/>
      <x:c r="O31" s="4"/>
      <x:c r="P31" s="4"/>
      <x:c r="Q31" s="4"/>
      <x:c r="R31" s="4"/>
      <x:c r="S31" s="4"/>
      <x:c r="T31" s="4"/>
      <x:c r="U31" s="4"/>
      <x:c r="V31" s="4"/>
    </x:row>
    <x:row r="32">
      <x:c r="A32" s="93"/>
      <x:c r="B32" s="29"/>
      <x:c r="C32" s="29"/>
      <x:c r="D32" s="29"/>
      <x:c r="E32" s="29"/>
      <x:c r="F32" s="29"/>
      <x:c r="G32" s="29"/>
      <x:c r="H32" s="29"/>
      <x:c r="I32" s="31"/>
      <x:c r="J32" s="29"/>
      <x:c r="K32" s="65" t="str">
        <x:f>IF(A32="","",IF(J32="مكتملة","مكتمل",IF(OR(H32="",I32=""),"ناقص",IF(I32&lt;'الإعداد'!$D$12,"متأخر",IF(I32&lt;='الإعداد'!$D$12+'الإعداد'!$D$13,"قريب","منتظم")))))</x:f>
      </x:c>
      <x:c r="L32" s="65" t="str">
        <x:f>IF(A32="","",IF(OR(B32="",COUNTIF('الأهداف'!$A$11:$A$100,B32)=0,C32="",D32="",E32="",G32="",H32="",I32="",J32=""),"خطأ","سليم"))</x:f>
      </x:c>
      <x:c r="M32" s="4"/>
      <x:c r="N32" s="4"/>
      <x:c r="O32" s="4"/>
      <x:c r="P32" s="4"/>
      <x:c r="Q32" s="4"/>
      <x:c r="R32" s="4"/>
      <x:c r="S32" s="4"/>
      <x:c r="T32" s="4"/>
      <x:c r="U32" s="4"/>
      <x:c r="V32" s="4"/>
    </x:row>
    <x:row r="33">
      <x:c r="A33" s="93"/>
      <x:c r="B33" s="29"/>
      <x:c r="C33" s="29"/>
      <x:c r="D33" s="29"/>
      <x:c r="E33" s="29"/>
      <x:c r="F33" s="29"/>
      <x:c r="G33" s="29"/>
      <x:c r="H33" s="29"/>
      <x:c r="I33" s="31"/>
      <x:c r="J33" s="29"/>
      <x:c r="K33" s="65" t="str">
        <x:f>IF(A33="","",IF(J33="مكتملة","مكتمل",IF(OR(H33="",I33=""),"ناقص",IF(I33&lt;'الإعداد'!$D$12,"متأخر",IF(I33&lt;='الإعداد'!$D$12+'الإعداد'!$D$13,"قريب","منتظم")))))</x:f>
      </x:c>
      <x:c r="L33" s="65" t="str">
        <x:f>IF(A33="","",IF(OR(B33="",COUNTIF('الأهداف'!$A$11:$A$100,B33)=0,C33="",D33="",E33="",G33="",H33="",I33="",J33=""),"خطأ","سليم"))</x:f>
      </x:c>
      <x:c r="M33" s="4"/>
      <x:c r="N33" s="4"/>
      <x:c r="O33" s="4"/>
      <x:c r="P33" s="4"/>
      <x:c r="Q33" s="4"/>
      <x:c r="R33" s="4"/>
      <x:c r="S33" s="4"/>
      <x:c r="T33" s="4"/>
      <x:c r="U33" s="4"/>
      <x:c r="V33" s="4"/>
    </x:row>
    <x:row r="34">
      <x:c r="A34" s="93"/>
      <x:c r="B34" s="29"/>
      <x:c r="C34" s="29"/>
      <x:c r="D34" s="29"/>
      <x:c r="E34" s="29"/>
      <x:c r="F34" s="29"/>
      <x:c r="G34" s="29"/>
      <x:c r="H34" s="29"/>
      <x:c r="I34" s="31"/>
      <x:c r="J34" s="29"/>
      <x:c r="K34" s="65" t="str">
        <x:f>IF(A34="","",IF(J34="مكتملة","مكتمل",IF(OR(H34="",I34=""),"ناقص",IF(I34&lt;'الإعداد'!$D$12,"متأخر",IF(I34&lt;='الإعداد'!$D$12+'الإعداد'!$D$13,"قريب","منتظم")))))</x:f>
      </x:c>
      <x:c r="L34" s="65" t="str">
        <x:f>IF(A34="","",IF(OR(B34="",COUNTIF('الأهداف'!$A$11:$A$100,B34)=0,C34="",D34="",E34="",G34="",H34="",I34="",J34=""),"خطأ","سليم"))</x:f>
      </x:c>
      <x:c r="M34" s="4"/>
      <x:c r="N34" s="4"/>
      <x:c r="O34" s="4"/>
      <x:c r="P34" s="4"/>
      <x:c r="Q34" s="4"/>
      <x:c r="R34" s="4"/>
      <x:c r="S34" s="4"/>
      <x:c r="T34" s="4"/>
      <x:c r="U34" s="4"/>
      <x:c r="V34" s="4"/>
    </x:row>
    <x:row r="35">
      <x:c r="A35" s="93"/>
      <x:c r="B35" s="29"/>
      <x:c r="C35" s="29"/>
      <x:c r="D35" s="29"/>
      <x:c r="E35" s="29"/>
      <x:c r="F35" s="29"/>
      <x:c r="G35" s="29"/>
      <x:c r="H35" s="29"/>
      <x:c r="I35" s="31"/>
      <x:c r="J35" s="29"/>
      <x:c r="K35" s="65" t="str">
        <x:f>IF(A35="","",IF(J35="مكتملة","مكتمل",IF(OR(H35="",I35=""),"ناقص",IF(I35&lt;'الإعداد'!$D$12,"متأخر",IF(I35&lt;='الإعداد'!$D$12+'الإعداد'!$D$13,"قريب","منتظم")))))</x:f>
      </x:c>
      <x:c r="L35" s="65" t="str">
        <x:f>IF(A35="","",IF(OR(B35="",COUNTIF('الأهداف'!$A$11:$A$100,B35)=0,C35="",D35="",E35="",G35="",H35="",I35="",J35=""),"خطأ","سليم"))</x:f>
      </x:c>
      <x:c r="M35" s="4"/>
      <x:c r="N35" s="4"/>
      <x:c r="O35" s="4"/>
      <x:c r="P35" s="4"/>
      <x:c r="Q35" s="4"/>
      <x:c r="R35" s="4"/>
      <x:c r="S35" s="4"/>
      <x:c r="T35" s="4"/>
      <x:c r="U35" s="4"/>
      <x:c r="V35" s="4"/>
    </x:row>
    <x:row r="36">
      <x:c r="A36" s="93"/>
      <x:c r="B36" s="29"/>
      <x:c r="C36" s="29"/>
      <x:c r="D36" s="29"/>
      <x:c r="E36" s="29"/>
      <x:c r="F36" s="29"/>
      <x:c r="G36" s="29"/>
      <x:c r="H36" s="29"/>
      <x:c r="I36" s="31"/>
      <x:c r="J36" s="29"/>
      <x:c r="K36" s="65" t="str">
        <x:f>IF(A36="","",IF(J36="مكتملة","مكتمل",IF(OR(H36="",I36=""),"ناقص",IF(I36&lt;'الإعداد'!$D$12,"متأخر",IF(I36&lt;='الإعداد'!$D$12+'الإعداد'!$D$13,"قريب","منتظم")))))</x:f>
      </x:c>
      <x:c r="L36" s="65" t="str">
        <x:f>IF(A36="","",IF(OR(B36="",COUNTIF('الأهداف'!$A$11:$A$100,B36)=0,C36="",D36="",E36="",G36="",H36="",I36="",J36=""),"خطأ","سليم"))</x:f>
      </x:c>
      <x:c r="M36" s="4"/>
      <x:c r="N36" s="4"/>
      <x:c r="O36" s="4"/>
      <x:c r="P36" s="4"/>
      <x:c r="Q36" s="4"/>
      <x:c r="R36" s="4"/>
      <x:c r="S36" s="4"/>
      <x:c r="T36" s="4"/>
      <x:c r="U36" s="4"/>
      <x:c r="V36" s="4"/>
    </x:row>
    <x:row r="37">
      <x:c r="A37" s="93"/>
      <x:c r="B37" s="29"/>
      <x:c r="C37" s="29"/>
      <x:c r="D37" s="29"/>
      <x:c r="E37" s="29"/>
      <x:c r="F37" s="29"/>
      <x:c r="G37" s="29"/>
      <x:c r="H37" s="29"/>
      <x:c r="I37" s="31"/>
      <x:c r="J37" s="29"/>
      <x:c r="K37" s="65" t="str">
        <x:f>IF(A37="","",IF(J37="مكتملة","مكتمل",IF(OR(H37="",I37=""),"ناقص",IF(I37&lt;'الإعداد'!$D$12,"متأخر",IF(I37&lt;='الإعداد'!$D$12+'الإعداد'!$D$13,"قريب","منتظم")))))</x:f>
      </x:c>
      <x:c r="L37" s="65" t="str">
        <x:f>IF(A37="","",IF(OR(B37="",COUNTIF('الأهداف'!$A$11:$A$100,B37)=0,C37="",D37="",E37="",G37="",H37="",I37="",J37=""),"خطأ","سليم"))</x:f>
      </x:c>
      <x:c r="M37" s="4"/>
      <x:c r="N37" s="4"/>
      <x:c r="O37" s="4"/>
      <x:c r="P37" s="4"/>
      <x:c r="Q37" s="4"/>
      <x:c r="R37" s="4"/>
      <x:c r="S37" s="4"/>
      <x:c r="T37" s="4"/>
      <x:c r="U37" s="4"/>
      <x:c r="V37" s="4"/>
    </x:row>
    <x:row r="38">
      <x:c r="A38" s="93"/>
      <x:c r="B38" s="29"/>
      <x:c r="C38" s="29"/>
      <x:c r="D38" s="29"/>
      <x:c r="E38" s="29"/>
      <x:c r="F38" s="29"/>
      <x:c r="G38" s="29"/>
      <x:c r="H38" s="29"/>
      <x:c r="I38" s="31"/>
      <x:c r="J38" s="29"/>
      <x:c r="K38" s="65" t="str">
        <x:f>IF(A38="","",IF(J38="مكتملة","مكتمل",IF(OR(H38="",I38=""),"ناقص",IF(I38&lt;'الإعداد'!$D$12,"متأخر",IF(I38&lt;='الإعداد'!$D$12+'الإعداد'!$D$13,"قريب","منتظم")))))</x:f>
      </x:c>
      <x:c r="L38" s="65" t="str">
        <x:f>IF(A38="","",IF(OR(B38="",COUNTIF('الأهداف'!$A$11:$A$100,B38)=0,C38="",D38="",E38="",G38="",H38="",I38="",J38=""),"خطأ","سليم"))</x:f>
      </x:c>
      <x:c r="M38" s="4"/>
      <x:c r="N38" s="4"/>
      <x:c r="O38" s="4"/>
      <x:c r="P38" s="4"/>
      <x:c r="Q38" s="4"/>
      <x:c r="R38" s="4"/>
      <x:c r="S38" s="4"/>
      <x:c r="T38" s="4"/>
      <x:c r="U38" s="4"/>
      <x:c r="V38" s="4"/>
    </x:row>
    <x:row r="39">
      <x:c r="A39" s="93"/>
      <x:c r="B39" s="29"/>
      <x:c r="C39" s="29"/>
      <x:c r="D39" s="29"/>
      <x:c r="E39" s="29"/>
      <x:c r="F39" s="29"/>
      <x:c r="G39" s="29"/>
      <x:c r="H39" s="29"/>
      <x:c r="I39" s="31"/>
      <x:c r="J39" s="29"/>
      <x:c r="K39" s="65" t="str">
        <x:f>IF(A39="","",IF(J39="مكتملة","مكتمل",IF(OR(H39="",I39=""),"ناقص",IF(I39&lt;'الإعداد'!$D$12,"متأخر",IF(I39&lt;='الإعداد'!$D$12+'الإعداد'!$D$13,"قريب","منتظم")))))</x:f>
      </x:c>
      <x:c r="L39" s="65" t="str">
        <x:f>IF(A39="","",IF(OR(B39="",COUNTIF('الأهداف'!$A$11:$A$100,B39)=0,C39="",D39="",E39="",G39="",H39="",I39="",J39=""),"خطأ","سليم"))</x:f>
      </x:c>
      <x:c r="M39" s="4"/>
      <x:c r="N39" s="4"/>
      <x:c r="O39" s="4"/>
      <x:c r="P39" s="4"/>
      <x:c r="Q39" s="4"/>
      <x:c r="R39" s="4"/>
      <x:c r="S39" s="4"/>
      <x:c r="T39" s="4"/>
      <x:c r="U39" s="4"/>
      <x:c r="V39" s="4"/>
    </x:row>
    <x:row r="40">
      <x:c r="A40" s="93"/>
      <x:c r="B40" s="29"/>
      <x:c r="C40" s="29"/>
      <x:c r="D40" s="29"/>
      <x:c r="E40" s="29"/>
      <x:c r="F40" s="29"/>
      <x:c r="G40" s="29"/>
      <x:c r="H40" s="29"/>
      <x:c r="I40" s="31"/>
      <x:c r="J40" s="29"/>
      <x:c r="K40" s="65" t="str">
        <x:f>IF(A40="","",IF(J40="مكتملة","مكتمل",IF(OR(H40="",I40=""),"ناقص",IF(I40&lt;'الإعداد'!$D$12,"متأخر",IF(I40&lt;='الإعداد'!$D$12+'الإعداد'!$D$13,"قريب","منتظم")))))</x:f>
      </x:c>
      <x:c r="L40" s="65" t="str">
        <x:f>IF(A40="","",IF(OR(B40="",COUNTIF('الأهداف'!$A$11:$A$100,B40)=0,C40="",D40="",E40="",G40="",H40="",I40="",J40=""),"خطأ","سليم"))</x:f>
      </x:c>
      <x:c r="M40" s="4"/>
      <x:c r="N40" s="4"/>
      <x:c r="O40" s="4"/>
      <x:c r="P40" s="4"/>
      <x:c r="Q40" s="4"/>
      <x:c r="R40" s="4"/>
      <x:c r="S40" s="4"/>
      <x:c r="T40" s="4"/>
      <x:c r="U40" s="4"/>
      <x:c r="V40" s="4"/>
    </x:row>
    <x:row r="41">
      <x:c r="A41" s="93"/>
      <x:c r="B41" s="29"/>
      <x:c r="C41" s="29"/>
      <x:c r="D41" s="29"/>
      <x:c r="E41" s="29"/>
      <x:c r="F41" s="29"/>
      <x:c r="G41" s="29"/>
      <x:c r="H41" s="29"/>
      <x:c r="I41" s="31"/>
      <x:c r="J41" s="29"/>
      <x:c r="K41" s="65" t="str">
        <x:f>IF(A41="","",IF(J41="مكتملة","مكتمل",IF(OR(H41="",I41=""),"ناقص",IF(I41&lt;'الإعداد'!$D$12,"متأخر",IF(I41&lt;='الإعداد'!$D$12+'الإعداد'!$D$13,"قريب","منتظم")))))</x:f>
      </x:c>
      <x:c r="L41" s="65" t="str">
        <x:f>IF(A41="","",IF(OR(B41="",COUNTIF('الأهداف'!$A$11:$A$100,B41)=0,C41="",D41="",E41="",G41="",H41="",I41="",J41=""),"خطأ","سليم"))</x:f>
      </x:c>
      <x:c r="M41" s="4"/>
      <x:c r="N41" s="4"/>
      <x:c r="O41" s="4"/>
      <x:c r="P41" s="4"/>
      <x:c r="Q41" s="4"/>
      <x:c r="R41" s="4"/>
      <x:c r="S41" s="4"/>
      <x:c r="T41" s="4"/>
      <x:c r="U41" s="4"/>
      <x:c r="V41" s="4"/>
    </x:row>
    <x:row r="42">
      <x:c r="A42" s="93"/>
      <x:c r="B42" s="29"/>
      <x:c r="C42" s="29"/>
      <x:c r="D42" s="29"/>
      <x:c r="E42" s="29"/>
      <x:c r="F42" s="29"/>
      <x:c r="G42" s="29"/>
      <x:c r="H42" s="29"/>
      <x:c r="I42" s="31"/>
      <x:c r="J42" s="29"/>
      <x:c r="K42" s="65" t="str">
        <x:f>IF(A42="","",IF(J42="مكتملة","مكتمل",IF(OR(H42="",I42=""),"ناقص",IF(I42&lt;'الإعداد'!$D$12,"متأخر",IF(I42&lt;='الإعداد'!$D$12+'الإعداد'!$D$13,"قريب","منتظم")))))</x:f>
      </x:c>
      <x:c r="L42" s="65" t="str">
        <x:f>IF(A42="","",IF(OR(B42="",COUNTIF('الأهداف'!$A$11:$A$100,B42)=0,C42="",D42="",E42="",G42="",H42="",I42="",J42=""),"خطأ","سليم"))</x:f>
      </x:c>
      <x:c r="M42" s="4"/>
      <x:c r="N42" s="4"/>
      <x:c r="O42" s="4"/>
      <x:c r="P42" s="4"/>
      <x:c r="Q42" s="4"/>
      <x:c r="R42" s="4"/>
      <x:c r="S42" s="4"/>
      <x:c r="T42" s="4"/>
      <x:c r="U42" s="4"/>
      <x:c r="V42" s="4"/>
    </x:row>
    <x:row r="43">
      <x:c r="A43" s="93"/>
      <x:c r="B43" s="29"/>
      <x:c r="C43" s="29"/>
      <x:c r="D43" s="29"/>
      <x:c r="E43" s="29"/>
      <x:c r="F43" s="29"/>
      <x:c r="G43" s="29"/>
      <x:c r="H43" s="29"/>
      <x:c r="I43" s="31"/>
      <x:c r="J43" s="29"/>
      <x:c r="K43" s="65" t="str">
        <x:f>IF(A43="","",IF(J43="مكتملة","مكتمل",IF(OR(H43="",I43=""),"ناقص",IF(I43&lt;'الإعداد'!$D$12,"متأخر",IF(I43&lt;='الإعداد'!$D$12+'الإعداد'!$D$13,"قريب","منتظم")))))</x:f>
      </x:c>
      <x:c r="L43" s="65" t="str">
        <x:f>IF(A43="","",IF(OR(B43="",COUNTIF('الأهداف'!$A$11:$A$100,B43)=0,C43="",D43="",E43="",G43="",H43="",I43="",J43=""),"خطأ","سليم"))</x:f>
      </x:c>
      <x:c r="M43" s="4"/>
      <x:c r="N43" s="4"/>
      <x:c r="O43" s="4"/>
      <x:c r="P43" s="4"/>
      <x:c r="Q43" s="4"/>
      <x:c r="R43" s="4"/>
      <x:c r="S43" s="4"/>
      <x:c r="T43" s="4"/>
      <x:c r="U43" s="4"/>
      <x:c r="V43" s="4"/>
    </x:row>
    <x:row r="44">
      <x:c r="A44" s="93"/>
      <x:c r="B44" s="29"/>
      <x:c r="C44" s="29"/>
      <x:c r="D44" s="29"/>
      <x:c r="E44" s="29"/>
      <x:c r="F44" s="29"/>
      <x:c r="G44" s="29"/>
      <x:c r="H44" s="29"/>
      <x:c r="I44" s="31"/>
      <x:c r="J44" s="29"/>
      <x:c r="K44" s="65" t="str">
        <x:f>IF(A44="","",IF(J44="مكتملة","مكتمل",IF(OR(H44="",I44=""),"ناقص",IF(I44&lt;'الإعداد'!$D$12,"متأخر",IF(I44&lt;='الإعداد'!$D$12+'الإعداد'!$D$13,"قريب","منتظم")))))</x:f>
      </x:c>
      <x:c r="L44" s="65" t="str">
        <x:f>IF(A44="","",IF(OR(B44="",COUNTIF('الأهداف'!$A$11:$A$100,B44)=0,C44="",D44="",E44="",G44="",H44="",I44="",J44=""),"خطأ","سليم"))</x:f>
      </x:c>
      <x:c r="M44" s="4"/>
      <x:c r="N44" s="4"/>
      <x:c r="O44" s="4"/>
      <x:c r="P44" s="4"/>
      <x:c r="Q44" s="4"/>
      <x:c r="R44" s="4"/>
      <x:c r="S44" s="4"/>
      <x:c r="T44" s="4"/>
      <x:c r="U44" s="4"/>
      <x:c r="V44" s="4"/>
    </x:row>
    <x:row r="45">
      <x:c r="A45" s="93"/>
      <x:c r="B45" s="29"/>
      <x:c r="C45" s="29"/>
      <x:c r="D45" s="29"/>
      <x:c r="E45" s="29"/>
      <x:c r="F45" s="29"/>
      <x:c r="G45" s="29"/>
      <x:c r="H45" s="29"/>
      <x:c r="I45" s="31"/>
      <x:c r="J45" s="29"/>
      <x:c r="K45" s="65" t="str">
        <x:f>IF(A45="","",IF(J45="مكتملة","مكتمل",IF(OR(H45="",I45=""),"ناقص",IF(I45&lt;'الإعداد'!$D$12,"متأخر",IF(I45&lt;='الإعداد'!$D$12+'الإعداد'!$D$13,"قريب","منتظم")))))</x:f>
      </x:c>
      <x:c r="L45" s="65" t="str">
        <x:f>IF(A45="","",IF(OR(B45="",COUNTIF('الأهداف'!$A$11:$A$100,B45)=0,C45="",D45="",E45="",G45="",H45="",I45="",J45=""),"خطأ","سليم"))</x:f>
      </x:c>
      <x:c r="M45" s="4"/>
      <x:c r="N45" s="4"/>
      <x:c r="O45" s="4"/>
      <x:c r="P45" s="4"/>
      <x:c r="Q45" s="4"/>
      <x:c r="R45" s="4"/>
      <x:c r="S45" s="4"/>
      <x:c r="T45" s="4"/>
      <x:c r="U45" s="4"/>
      <x:c r="V45" s="4"/>
    </x:row>
    <x:row r="46">
      <x:c r="A46" s="93"/>
      <x:c r="B46" s="29"/>
      <x:c r="C46" s="29"/>
      <x:c r="D46" s="29"/>
      <x:c r="E46" s="29"/>
      <x:c r="F46" s="29"/>
      <x:c r="G46" s="29"/>
      <x:c r="H46" s="29"/>
      <x:c r="I46" s="31"/>
      <x:c r="J46" s="29"/>
      <x:c r="K46" s="65" t="str">
        <x:f>IF(A46="","",IF(J46="مكتملة","مكتمل",IF(OR(H46="",I46=""),"ناقص",IF(I46&lt;'الإعداد'!$D$12,"متأخر",IF(I46&lt;='الإعداد'!$D$12+'الإعداد'!$D$13,"قريب","منتظم")))))</x:f>
      </x:c>
      <x:c r="L46" s="65" t="str">
        <x:f>IF(A46="","",IF(OR(B46="",COUNTIF('الأهداف'!$A$11:$A$100,B46)=0,C46="",D46="",E46="",G46="",H46="",I46="",J46=""),"خطأ","سليم"))</x:f>
      </x:c>
      <x:c r="M46" s="4"/>
      <x:c r="N46" s="4"/>
      <x:c r="O46" s="4"/>
      <x:c r="P46" s="4"/>
      <x:c r="Q46" s="4"/>
      <x:c r="R46" s="4"/>
      <x:c r="S46" s="4"/>
      <x:c r="T46" s="4"/>
      <x:c r="U46" s="4"/>
      <x:c r="V46" s="4"/>
    </x:row>
    <x:row r="47">
      <x:c r="A47" s="93"/>
      <x:c r="B47" s="29"/>
      <x:c r="C47" s="29"/>
      <x:c r="D47" s="29"/>
      <x:c r="E47" s="29"/>
      <x:c r="F47" s="29"/>
      <x:c r="G47" s="29"/>
      <x:c r="H47" s="29"/>
      <x:c r="I47" s="31"/>
      <x:c r="J47" s="29"/>
      <x:c r="K47" s="65" t="str">
        <x:f>IF(A47="","",IF(J47="مكتملة","مكتمل",IF(OR(H47="",I47=""),"ناقص",IF(I47&lt;'الإعداد'!$D$12,"متأخر",IF(I47&lt;='الإعداد'!$D$12+'الإعداد'!$D$13,"قريب","منتظم")))))</x:f>
      </x:c>
      <x:c r="L47" s="65" t="str">
        <x:f>IF(A47="","",IF(OR(B47="",COUNTIF('الأهداف'!$A$11:$A$100,B47)=0,C47="",D47="",E47="",G47="",H47="",I47="",J47=""),"خطأ","سليم"))</x:f>
      </x:c>
      <x:c r="M47" s="4"/>
      <x:c r="N47" s="4"/>
      <x:c r="O47" s="4"/>
      <x:c r="P47" s="4"/>
      <x:c r="Q47" s="4"/>
      <x:c r="R47" s="4"/>
      <x:c r="S47" s="4"/>
      <x:c r="T47" s="4"/>
      <x:c r="U47" s="4"/>
      <x:c r="V47" s="4"/>
    </x:row>
    <x:row r="48">
      <x:c r="A48" s="93"/>
      <x:c r="B48" s="29"/>
      <x:c r="C48" s="29"/>
      <x:c r="D48" s="29"/>
      <x:c r="E48" s="29"/>
      <x:c r="F48" s="29"/>
      <x:c r="G48" s="29"/>
      <x:c r="H48" s="29"/>
      <x:c r="I48" s="31"/>
      <x:c r="J48" s="29"/>
      <x:c r="K48" s="65" t="str">
        <x:f>IF(A48="","",IF(J48="مكتملة","مكتمل",IF(OR(H48="",I48=""),"ناقص",IF(I48&lt;'الإعداد'!$D$12,"متأخر",IF(I48&lt;='الإعداد'!$D$12+'الإعداد'!$D$13,"قريب","منتظم")))))</x:f>
      </x:c>
      <x:c r="L48" s="65" t="str">
        <x:f>IF(A48="","",IF(OR(B48="",COUNTIF('الأهداف'!$A$11:$A$100,B48)=0,C48="",D48="",E48="",G48="",H48="",I48="",J48=""),"خطأ","سليم"))</x:f>
      </x:c>
      <x:c r="M48" s="4"/>
      <x:c r="N48" s="4"/>
      <x:c r="O48" s="4"/>
      <x:c r="P48" s="4"/>
      <x:c r="Q48" s="4"/>
      <x:c r="R48" s="4"/>
      <x:c r="S48" s="4"/>
      <x:c r="T48" s="4"/>
      <x:c r="U48" s="4"/>
      <x:c r="V48" s="4"/>
    </x:row>
    <x:row r="49">
      <x:c r="A49" s="93"/>
      <x:c r="B49" s="29"/>
      <x:c r="C49" s="29"/>
      <x:c r="D49" s="29"/>
      <x:c r="E49" s="29"/>
      <x:c r="F49" s="29"/>
      <x:c r="G49" s="29"/>
      <x:c r="H49" s="29"/>
      <x:c r="I49" s="31"/>
      <x:c r="J49" s="29"/>
      <x:c r="K49" s="65" t="str">
        <x:f>IF(A49="","",IF(J49="مكتملة","مكتمل",IF(OR(H49="",I49=""),"ناقص",IF(I49&lt;'الإعداد'!$D$12,"متأخر",IF(I49&lt;='الإعداد'!$D$12+'الإعداد'!$D$13,"قريب","منتظم")))))</x:f>
      </x:c>
      <x:c r="L49" s="65" t="str">
        <x:f>IF(A49="","",IF(OR(B49="",COUNTIF('الأهداف'!$A$11:$A$100,B49)=0,C49="",D49="",E49="",G49="",H49="",I49="",J49=""),"خطأ","سليم"))</x:f>
      </x:c>
      <x:c r="M49" s="4"/>
      <x:c r="N49" s="4"/>
      <x:c r="O49" s="4"/>
      <x:c r="P49" s="4"/>
      <x:c r="Q49" s="4"/>
      <x:c r="R49" s="4"/>
      <x:c r="S49" s="4"/>
      <x:c r="T49" s="4"/>
      <x:c r="U49" s="4"/>
      <x:c r="V49" s="4"/>
    </x:row>
    <x:row r="50">
      <x:c r="A50" s="93"/>
      <x:c r="B50" s="29"/>
      <x:c r="C50" s="29"/>
      <x:c r="D50" s="29"/>
      <x:c r="E50" s="29"/>
      <x:c r="F50" s="29"/>
      <x:c r="G50" s="29"/>
      <x:c r="H50" s="29"/>
      <x:c r="I50" s="31"/>
      <x:c r="J50" s="29"/>
      <x:c r="K50" s="65" t="str">
        <x:f>IF(A50="","",IF(J50="مكتملة","مكتمل",IF(OR(H50="",I50=""),"ناقص",IF(I50&lt;'الإعداد'!$D$12,"متأخر",IF(I50&lt;='الإعداد'!$D$12+'الإعداد'!$D$13,"قريب","منتظم")))))</x:f>
      </x:c>
      <x:c r="L50" s="65" t="str">
        <x:f>IF(A50="","",IF(OR(B50="",COUNTIF('الأهداف'!$A$11:$A$100,B50)=0,C50="",D50="",E50="",G50="",H50="",I50="",J50=""),"خطأ","سليم"))</x:f>
      </x:c>
      <x:c r="M50" s="4"/>
      <x:c r="N50" s="4"/>
      <x:c r="O50" s="4"/>
      <x:c r="P50" s="4"/>
      <x:c r="Q50" s="4"/>
      <x:c r="R50" s="4"/>
      <x:c r="S50" s="4"/>
      <x:c r="T50" s="4"/>
      <x:c r="U50" s="4"/>
      <x:c r="V50" s="4"/>
    </x:row>
    <x:row r="51">
      <x:c r="A51" s="93"/>
      <x:c r="B51" s="29"/>
      <x:c r="C51" s="29"/>
      <x:c r="D51" s="29"/>
      <x:c r="E51" s="29"/>
      <x:c r="F51" s="29"/>
      <x:c r="G51" s="29"/>
      <x:c r="H51" s="29"/>
      <x:c r="I51" s="31"/>
      <x:c r="J51" s="29"/>
      <x:c r="K51" s="65" t="str">
        <x:f>IF(A51="","",IF(J51="مكتملة","مكتمل",IF(OR(H51="",I51=""),"ناقص",IF(I51&lt;'الإعداد'!$D$12,"متأخر",IF(I51&lt;='الإعداد'!$D$12+'الإعداد'!$D$13,"قريب","منتظم")))))</x:f>
      </x:c>
      <x:c r="L51" s="65" t="str">
        <x:f>IF(A51="","",IF(OR(B51="",COUNTIF('الأهداف'!$A$11:$A$100,B51)=0,C51="",D51="",E51="",G51="",H51="",I51="",J51=""),"خطأ","سليم"))</x:f>
      </x:c>
      <x:c r="M51" s="4"/>
      <x:c r="N51" s="4"/>
      <x:c r="O51" s="4"/>
      <x:c r="P51" s="4"/>
      <x:c r="Q51" s="4"/>
      <x:c r="R51" s="4"/>
      <x:c r="S51" s="4"/>
      <x:c r="T51" s="4"/>
      <x:c r="U51" s="4"/>
      <x:c r="V51" s="4"/>
    </x:row>
    <x:row r="52">
      <x:c r="A52" s="93"/>
      <x:c r="B52" s="29"/>
      <x:c r="C52" s="29"/>
      <x:c r="D52" s="29"/>
      <x:c r="E52" s="29"/>
      <x:c r="F52" s="29"/>
      <x:c r="G52" s="29"/>
      <x:c r="H52" s="29"/>
      <x:c r="I52" s="31"/>
      <x:c r="J52" s="29"/>
      <x:c r="K52" s="65" t="str">
        <x:f>IF(A52="","",IF(J52="مكتملة","مكتمل",IF(OR(H52="",I52=""),"ناقص",IF(I52&lt;'الإعداد'!$D$12,"متأخر",IF(I52&lt;='الإعداد'!$D$12+'الإعداد'!$D$13,"قريب","منتظم")))))</x:f>
      </x:c>
      <x:c r="L52" s="65" t="str">
        <x:f>IF(A52="","",IF(OR(B52="",COUNTIF('الأهداف'!$A$11:$A$100,B52)=0,C52="",D52="",E52="",G52="",H52="",I52="",J52=""),"خطأ","سليم"))</x:f>
      </x:c>
      <x:c r="M52" s="4"/>
      <x:c r="N52" s="4"/>
      <x:c r="O52" s="4"/>
      <x:c r="P52" s="4"/>
      <x:c r="Q52" s="4"/>
      <x:c r="R52" s="4"/>
      <x:c r="S52" s="4"/>
      <x:c r="T52" s="4"/>
      <x:c r="U52" s="4"/>
      <x:c r="V52" s="4"/>
    </x:row>
    <x:row r="53">
      <x:c r="A53" s="93"/>
      <x:c r="B53" s="29"/>
      <x:c r="C53" s="29"/>
      <x:c r="D53" s="29"/>
      <x:c r="E53" s="29"/>
      <x:c r="F53" s="29"/>
      <x:c r="G53" s="29"/>
      <x:c r="H53" s="29"/>
      <x:c r="I53" s="31"/>
      <x:c r="J53" s="29"/>
      <x:c r="K53" s="65" t="str">
        <x:f>IF(A53="","",IF(J53="مكتملة","مكتمل",IF(OR(H53="",I53=""),"ناقص",IF(I53&lt;'الإعداد'!$D$12,"متأخر",IF(I53&lt;='الإعداد'!$D$12+'الإعداد'!$D$13,"قريب","منتظم")))))</x:f>
      </x:c>
      <x:c r="L53" s="65" t="str">
        <x:f>IF(A53="","",IF(OR(B53="",COUNTIF('الأهداف'!$A$11:$A$100,B53)=0,C53="",D53="",E53="",G53="",H53="",I53="",J53=""),"خطأ","سليم"))</x:f>
      </x:c>
      <x:c r="M53" s="4"/>
      <x:c r="N53" s="4"/>
      <x:c r="O53" s="4"/>
      <x:c r="P53" s="4"/>
      <x:c r="Q53" s="4"/>
      <x:c r="R53" s="4"/>
      <x:c r="S53" s="4"/>
      <x:c r="T53" s="4"/>
      <x:c r="U53" s="4"/>
      <x:c r="V53" s="4"/>
    </x:row>
    <x:row r="54">
      <x:c r="A54" s="93"/>
      <x:c r="B54" s="29"/>
      <x:c r="C54" s="29"/>
      <x:c r="D54" s="29"/>
      <x:c r="E54" s="29"/>
      <x:c r="F54" s="29"/>
      <x:c r="G54" s="29"/>
      <x:c r="H54" s="29"/>
      <x:c r="I54" s="31"/>
      <x:c r="J54" s="29"/>
      <x:c r="K54" s="65" t="str">
        <x:f>IF(A54="","",IF(J54="مكتملة","مكتمل",IF(OR(H54="",I54=""),"ناقص",IF(I54&lt;'الإعداد'!$D$12,"متأخر",IF(I54&lt;='الإعداد'!$D$12+'الإعداد'!$D$13,"قريب","منتظم")))))</x:f>
      </x:c>
      <x:c r="L54" s="65" t="str">
        <x:f>IF(A54="","",IF(OR(B54="",COUNTIF('الأهداف'!$A$11:$A$100,B54)=0,C54="",D54="",E54="",G54="",H54="",I54="",J54=""),"خطأ","سليم"))</x:f>
      </x:c>
      <x:c r="M54" s="4"/>
      <x:c r="N54" s="4"/>
      <x:c r="O54" s="4"/>
      <x:c r="P54" s="4"/>
      <x:c r="Q54" s="4"/>
      <x:c r="R54" s="4"/>
      <x:c r="S54" s="4"/>
      <x:c r="T54" s="4"/>
      <x:c r="U54" s="4"/>
      <x:c r="V54" s="4"/>
    </x:row>
    <x:row r="55">
      <x:c r="A55" s="93"/>
      <x:c r="B55" s="29"/>
      <x:c r="C55" s="29"/>
      <x:c r="D55" s="29"/>
      <x:c r="E55" s="29"/>
      <x:c r="F55" s="29"/>
      <x:c r="G55" s="29"/>
      <x:c r="H55" s="29"/>
      <x:c r="I55" s="31"/>
      <x:c r="J55" s="29"/>
      <x:c r="K55" s="65" t="str">
        <x:f>IF(A55="","",IF(J55="مكتملة","مكتمل",IF(OR(H55="",I55=""),"ناقص",IF(I55&lt;'الإعداد'!$D$12,"متأخر",IF(I55&lt;='الإعداد'!$D$12+'الإعداد'!$D$13,"قريب","منتظم")))))</x:f>
      </x:c>
      <x:c r="L55" s="65" t="str">
        <x:f>IF(A55="","",IF(OR(B55="",COUNTIF('الأهداف'!$A$11:$A$100,B55)=0,C55="",D55="",E55="",G55="",H55="",I55="",J55=""),"خطأ","سليم"))</x:f>
      </x:c>
      <x:c r="M55" s="4"/>
      <x:c r="N55" s="4"/>
      <x:c r="O55" s="4"/>
      <x:c r="P55" s="4"/>
      <x:c r="Q55" s="4"/>
      <x:c r="R55" s="4"/>
      <x:c r="S55" s="4"/>
      <x:c r="T55" s="4"/>
      <x:c r="U55" s="4"/>
      <x:c r="V55" s="4"/>
    </x:row>
    <x:row r="56">
      <x:c r="A56" s="93"/>
      <x:c r="B56" s="29"/>
      <x:c r="C56" s="29"/>
      <x:c r="D56" s="29"/>
      <x:c r="E56" s="29"/>
      <x:c r="F56" s="29"/>
      <x:c r="G56" s="29"/>
      <x:c r="H56" s="29"/>
      <x:c r="I56" s="31"/>
      <x:c r="J56" s="29"/>
      <x:c r="K56" s="65" t="str">
        <x:f>IF(A56="","",IF(J56="مكتملة","مكتمل",IF(OR(H56="",I56=""),"ناقص",IF(I56&lt;'الإعداد'!$D$12,"متأخر",IF(I56&lt;='الإعداد'!$D$12+'الإعداد'!$D$13,"قريب","منتظم")))))</x:f>
      </x:c>
      <x:c r="L56" s="65" t="str">
        <x:f>IF(A56="","",IF(OR(B56="",COUNTIF('الأهداف'!$A$11:$A$100,B56)=0,C56="",D56="",E56="",G56="",H56="",I56="",J56=""),"خطأ","سليم"))</x:f>
      </x:c>
      <x:c r="M56" s="4"/>
      <x:c r="N56" s="4"/>
      <x:c r="O56" s="4"/>
      <x:c r="P56" s="4"/>
      <x:c r="Q56" s="4"/>
      <x:c r="R56" s="4"/>
      <x:c r="S56" s="4"/>
      <x:c r="T56" s="4"/>
      <x:c r="U56" s="4"/>
      <x:c r="V56" s="4"/>
    </x:row>
    <x:row r="57">
      <x:c r="A57" s="93"/>
      <x:c r="B57" s="29"/>
      <x:c r="C57" s="29"/>
      <x:c r="D57" s="29"/>
      <x:c r="E57" s="29"/>
      <x:c r="F57" s="29"/>
      <x:c r="G57" s="29"/>
      <x:c r="H57" s="29"/>
      <x:c r="I57" s="31"/>
      <x:c r="J57" s="29"/>
      <x:c r="K57" s="65" t="str">
        <x:f>IF(A57="","",IF(J57="مكتملة","مكتمل",IF(OR(H57="",I57=""),"ناقص",IF(I57&lt;'الإعداد'!$D$12,"متأخر",IF(I57&lt;='الإعداد'!$D$12+'الإعداد'!$D$13,"قريب","منتظم")))))</x:f>
      </x:c>
      <x:c r="L57" s="65" t="str">
        <x:f>IF(A57="","",IF(OR(B57="",COUNTIF('الأهداف'!$A$11:$A$100,B57)=0,C57="",D57="",E57="",G57="",H57="",I57="",J57=""),"خطأ","سليم"))</x:f>
      </x:c>
      <x:c r="M57" s="4"/>
      <x:c r="N57" s="4"/>
      <x:c r="O57" s="4"/>
      <x:c r="P57" s="4"/>
      <x:c r="Q57" s="4"/>
      <x:c r="R57" s="4"/>
      <x:c r="S57" s="4"/>
      <x:c r="T57" s="4"/>
      <x:c r="U57" s="4"/>
      <x:c r="V57" s="4"/>
    </x:row>
    <x:row r="58">
      <x:c r="A58" s="93"/>
      <x:c r="B58" s="29"/>
      <x:c r="C58" s="29"/>
      <x:c r="D58" s="29"/>
      <x:c r="E58" s="29"/>
      <x:c r="F58" s="29"/>
      <x:c r="G58" s="29"/>
      <x:c r="H58" s="29"/>
      <x:c r="I58" s="31"/>
      <x:c r="J58" s="29"/>
      <x:c r="K58" s="65" t="str">
        <x:f>IF(A58="","",IF(J58="مكتملة","مكتمل",IF(OR(H58="",I58=""),"ناقص",IF(I58&lt;'الإعداد'!$D$12,"متأخر",IF(I58&lt;='الإعداد'!$D$12+'الإعداد'!$D$13,"قريب","منتظم")))))</x:f>
      </x:c>
      <x:c r="L58" s="65" t="str">
        <x:f>IF(A58="","",IF(OR(B58="",COUNTIF('الأهداف'!$A$11:$A$100,B58)=0,C58="",D58="",E58="",G58="",H58="",I58="",J58=""),"خطأ","سليم"))</x:f>
      </x:c>
      <x:c r="M58" s="4"/>
      <x:c r="N58" s="4"/>
      <x:c r="O58" s="4"/>
      <x:c r="P58" s="4"/>
      <x:c r="Q58" s="4"/>
      <x:c r="R58" s="4"/>
      <x:c r="S58" s="4"/>
      <x:c r="T58" s="4"/>
      <x:c r="U58" s="4"/>
      <x:c r="V58" s="4"/>
    </x:row>
    <x:row r="59">
      <x:c r="A59" s="93"/>
      <x:c r="B59" s="29"/>
      <x:c r="C59" s="29"/>
      <x:c r="D59" s="29"/>
      <x:c r="E59" s="29"/>
      <x:c r="F59" s="29"/>
      <x:c r="G59" s="29"/>
      <x:c r="H59" s="29"/>
      <x:c r="I59" s="31"/>
      <x:c r="J59" s="29"/>
      <x:c r="K59" s="65" t="str">
        <x:f>IF(A59="","",IF(J59="مكتملة","مكتمل",IF(OR(H59="",I59=""),"ناقص",IF(I59&lt;'الإعداد'!$D$12,"متأخر",IF(I59&lt;='الإعداد'!$D$12+'الإعداد'!$D$13,"قريب","منتظم")))))</x:f>
      </x:c>
      <x:c r="L59" s="65" t="str">
        <x:f>IF(A59="","",IF(OR(B59="",COUNTIF('الأهداف'!$A$11:$A$100,B59)=0,C59="",D59="",E59="",G59="",H59="",I59="",J59=""),"خطأ","سليم"))</x:f>
      </x:c>
      <x:c r="M59" s="4"/>
      <x:c r="N59" s="4"/>
      <x:c r="O59" s="4"/>
      <x:c r="P59" s="4"/>
      <x:c r="Q59" s="4"/>
      <x:c r="R59" s="4"/>
      <x:c r="S59" s="4"/>
      <x:c r="T59" s="4"/>
      <x:c r="U59" s="4"/>
      <x:c r="V59" s="4"/>
    </x:row>
    <x:row r="60">
      <x:c r="A60" s="93"/>
      <x:c r="B60" s="29"/>
      <x:c r="C60" s="29"/>
      <x:c r="D60" s="29"/>
      <x:c r="E60" s="29"/>
      <x:c r="F60" s="29"/>
      <x:c r="G60" s="29"/>
      <x:c r="H60" s="29"/>
      <x:c r="I60" s="31"/>
      <x:c r="J60" s="29"/>
      <x:c r="K60" s="65" t="str">
        <x:f>IF(A60="","",IF(J60="مكتملة","مكتمل",IF(OR(H60="",I60=""),"ناقص",IF(I60&lt;'الإعداد'!$D$12,"متأخر",IF(I60&lt;='الإعداد'!$D$12+'الإعداد'!$D$13,"قريب","منتظم")))))</x:f>
      </x:c>
      <x:c r="L60" s="65" t="str">
        <x:f>IF(A60="","",IF(OR(B60="",COUNTIF('الأهداف'!$A$11:$A$100,B60)=0,C60="",D60="",E60="",G60="",H60="",I60="",J60=""),"خطأ","سليم"))</x:f>
      </x:c>
      <x:c r="M60" s="4"/>
      <x:c r="N60" s="4"/>
      <x:c r="O60" s="4"/>
      <x:c r="P60" s="4"/>
      <x:c r="Q60" s="4"/>
      <x:c r="R60" s="4"/>
      <x:c r="S60" s="4"/>
      <x:c r="T60" s="4"/>
      <x:c r="U60" s="4"/>
      <x:c r="V60" s="4"/>
    </x:row>
    <x:row r="61">
      <x:c r="A61" s="93"/>
      <x:c r="B61" s="29"/>
      <x:c r="C61" s="29"/>
      <x:c r="D61" s="29"/>
      <x:c r="E61" s="29"/>
      <x:c r="F61" s="29"/>
      <x:c r="G61" s="29"/>
      <x:c r="H61" s="29"/>
      <x:c r="I61" s="31"/>
      <x:c r="J61" s="29"/>
      <x:c r="K61" s="65" t="str">
        <x:f>IF(A61="","",IF(J61="مكتملة","مكتمل",IF(OR(H61="",I61=""),"ناقص",IF(I61&lt;'الإعداد'!$D$12,"متأخر",IF(I61&lt;='الإعداد'!$D$12+'الإعداد'!$D$13,"قريب","منتظم")))))</x:f>
      </x:c>
      <x:c r="L61" s="65" t="str">
        <x:f>IF(A61="","",IF(OR(B61="",COUNTIF('الأهداف'!$A$11:$A$100,B61)=0,C61="",D61="",E61="",G61="",H61="",I61="",J61=""),"خطأ","سليم"))</x:f>
      </x:c>
      <x:c r="M61" s="4"/>
      <x:c r="N61" s="4"/>
      <x:c r="O61" s="4"/>
      <x:c r="P61" s="4"/>
      <x:c r="Q61" s="4"/>
      <x:c r="R61" s="4"/>
      <x:c r="S61" s="4"/>
      <x:c r="T61" s="4"/>
      <x:c r="U61" s="4"/>
      <x:c r="V61" s="4"/>
    </x:row>
    <x:row r="62">
      <x:c r="A62" s="93"/>
      <x:c r="B62" s="29"/>
      <x:c r="C62" s="29"/>
      <x:c r="D62" s="29"/>
      <x:c r="E62" s="29"/>
      <x:c r="F62" s="29"/>
      <x:c r="G62" s="29"/>
      <x:c r="H62" s="29"/>
      <x:c r="I62" s="31"/>
      <x:c r="J62" s="29"/>
      <x:c r="K62" s="65" t="str">
        <x:f>IF(A62="","",IF(J62="مكتملة","مكتمل",IF(OR(H62="",I62=""),"ناقص",IF(I62&lt;'الإعداد'!$D$12,"متأخر",IF(I62&lt;='الإعداد'!$D$12+'الإعداد'!$D$13,"قريب","منتظم")))))</x:f>
      </x:c>
      <x:c r="L62" s="65" t="str">
        <x:f>IF(A62="","",IF(OR(B62="",COUNTIF('الأهداف'!$A$11:$A$100,B62)=0,C62="",D62="",E62="",G62="",H62="",I62="",J62=""),"خطأ","سليم"))</x:f>
      </x:c>
      <x:c r="M62" s="4"/>
      <x:c r="N62" s="4"/>
      <x:c r="O62" s="4"/>
      <x:c r="P62" s="4"/>
      <x:c r="Q62" s="4"/>
      <x:c r="R62" s="4"/>
      <x:c r="S62" s="4"/>
      <x:c r="T62" s="4"/>
      <x:c r="U62" s="4"/>
      <x:c r="V62" s="4"/>
    </x:row>
    <x:row r="63">
      <x:c r="A63" s="93"/>
      <x:c r="B63" s="29"/>
      <x:c r="C63" s="29"/>
      <x:c r="D63" s="29"/>
      <x:c r="E63" s="29"/>
      <x:c r="F63" s="29"/>
      <x:c r="G63" s="29"/>
      <x:c r="H63" s="29"/>
      <x:c r="I63" s="31"/>
      <x:c r="J63" s="29"/>
      <x:c r="K63" s="65" t="str">
        <x:f>IF(A63="","",IF(J63="مكتملة","مكتمل",IF(OR(H63="",I63=""),"ناقص",IF(I63&lt;'الإعداد'!$D$12,"متأخر",IF(I63&lt;='الإعداد'!$D$12+'الإعداد'!$D$13,"قريب","منتظم")))))</x:f>
      </x:c>
      <x:c r="L63" s="65" t="str">
        <x:f>IF(A63="","",IF(OR(B63="",COUNTIF('الأهداف'!$A$11:$A$100,B63)=0,C63="",D63="",E63="",G63="",H63="",I63="",J63=""),"خطأ","سليم"))</x:f>
      </x:c>
      <x:c r="M63" s="4"/>
      <x:c r="N63" s="4"/>
      <x:c r="O63" s="4"/>
      <x:c r="P63" s="4"/>
      <x:c r="Q63" s="4"/>
      <x:c r="R63" s="4"/>
      <x:c r="S63" s="4"/>
      <x:c r="T63" s="4"/>
      <x:c r="U63" s="4"/>
      <x:c r="V63" s="4"/>
    </x:row>
    <x:row r="64">
      <x:c r="A64" s="93"/>
      <x:c r="B64" s="29"/>
      <x:c r="C64" s="29"/>
      <x:c r="D64" s="29"/>
      <x:c r="E64" s="29"/>
      <x:c r="F64" s="29"/>
      <x:c r="G64" s="29"/>
      <x:c r="H64" s="29"/>
      <x:c r="I64" s="31"/>
      <x:c r="J64" s="29"/>
      <x:c r="K64" s="65" t="str">
        <x:f>IF(A64="","",IF(J64="مكتملة","مكتمل",IF(OR(H64="",I64=""),"ناقص",IF(I64&lt;'الإعداد'!$D$12,"متأخر",IF(I64&lt;='الإعداد'!$D$12+'الإعداد'!$D$13,"قريب","منتظم")))))</x:f>
      </x:c>
      <x:c r="L64" s="65" t="str">
        <x:f>IF(A64="","",IF(OR(B64="",COUNTIF('الأهداف'!$A$11:$A$100,B64)=0,C64="",D64="",E64="",G64="",H64="",I64="",J64=""),"خطأ","سليم"))</x:f>
      </x:c>
      <x:c r="M64" s="4"/>
      <x:c r="N64" s="4"/>
      <x:c r="O64" s="4"/>
      <x:c r="P64" s="4"/>
      <x:c r="Q64" s="4"/>
      <x:c r="R64" s="4"/>
      <x:c r="S64" s="4"/>
      <x:c r="T64" s="4"/>
      <x:c r="U64" s="4"/>
      <x:c r="V64" s="4"/>
    </x:row>
    <x:row r="65">
      <x:c r="A65" s="93"/>
      <x:c r="B65" s="29"/>
      <x:c r="C65" s="29"/>
      <x:c r="D65" s="29"/>
      <x:c r="E65" s="29"/>
      <x:c r="F65" s="29"/>
      <x:c r="G65" s="29"/>
      <x:c r="H65" s="29"/>
      <x:c r="I65" s="31"/>
      <x:c r="J65" s="29"/>
      <x:c r="K65" s="65" t="str">
        <x:f>IF(A65="","",IF(J65="مكتملة","مكتمل",IF(OR(H65="",I65=""),"ناقص",IF(I65&lt;'الإعداد'!$D$12,"متأخر",IF(I65&lt;='الإعداد'!$D$12+'الإعداد'!$D$13,"قريب","منتظم")))))</x:f>
      </x:c>
      <x:c r="L65" s="65" t="str">
        <x:f>IF(A65="","",IF(OR(B65="",COUNTIF('الأهداف'!$A$11:$A$100,B65)=0,C65="",D65="",E65="",G65="",H65="",I65="",J65=""),"خطأ","سليم"))</x:f>
      </x:c>
      <x:c r="M65" s="4"/>
      <x:c r="N65" s="4"/>
      <x:c r="O65" s="4"/>
      <x:c r="P65" s="4"/>
      <x:c r="Q65" s="4"/>
      <x:c r="R65" s="4"/>
      <x:c r="S65" s="4"/>
      <x:c r="T65" s="4"/>
      <x:c r="U65" s="4"/>
      <x:c r="V65" s="4"/>
    </x:row>
    <x:row r="66">
      <x:c r="A66" s="93"/>
      <x:c r="B66" s="29"/>
      <x:c r="C66" s="29"/>
      <x:c r="D66" s="29"/>
      <x:c r="E66" s="29"/>
      <x:c r="F66" s="29"/>
      <x:c r="G66" s="29"/>
      <x:c r="H66" s="29"/>
      <x:c r="I66" s="31"/>
      <x:c r="J66" s="29"/>
      <x:c r="K66" s="65" t="str">
        <x:f>IF(A66="","",IF(J66="مكتملة","مكتمل",IF(OR(H66="",I66=""),"ناقص",IF(I66&lt;'الإعداد'!$D$12,"متأخر",IF(I66&lt;='الإعداد'!$D$12+'الإعداد'!$D$13,"قريب","منتظم")))))</x:f>
      </x:c>
      <x:c r="L66" s="65" t="str">
        <x:f>IF(A66="","",IF(OR(B66="",COUNTIF('الأهداف'!$A$11:$A$100,B66)=0,C66="",D66="",E66="",G66="",H66="",I66="",J66=""),"خطأ","سليم"))</x:f>
      </x:c>
      <x:c r="M66" s="4"/>
      <x:c r="N66" s="4"/>
      <x:c r="O66" s="4"/>
      <x:c r="P66" s="4"/>
      <x:c r="Q66" s="4"/>
      <x:c r="R66" s="4"/>
      <x:c r="S66" s="4"/>
      <x:c r="T66" s="4"/>
      <x:c r="U66" s="4"/>
      <x:c r="V66" s="4"/>
    </x:row>
    <x:row r="67">
      <x:c r="A67" s="93"/>
      <x:c r="B67" s="29"/>
      <x:c r="C67" s="29"/>
      <x:c r="D67" s="29"/>
      <x:c r="E67" s="29"/>
      <x:c r="F67" s="29"/>
      <x:c r="G67" s="29"/>
      <x:c r="H67" s="29"/>
      <x:c r="I67" s="31"/>
      <x:c r="J67" s="29"/>
      <x:c r="K67" s="65" t="str">
        <x:f>IF(A67="","",IF(J67="مكتملة","مكتمل",IF(OR(H67="",I67=""),"ناقص",IF(I67&lt;'الإعداد'!$D$12,"متأخر",IF(I67&lt;='الإعداد'!$D$12+'الإعداد'!$D$13,"قريب","منتظم")))))</x:f>
      </x:c>
      <x:c r="L67" s="65" t="str">
        <x:f>IF(A67="","",IF(OR(B67="",COUNTIF('الأهداف'!$A$11:$A$100,B67)=0,C67="",D67="",E67="",G67="",H67="",I67="",J67=""),"خطأ","سليم"))</x:f>
      </x:c>
      <x:c r="M67" s="4"/>
      <x:c r="N67" s="4"/>
      <x:c r="O67" s="4"/>
      <x:c r="P67" s="4"/>
      <x:c r="Q67" s="4"/>
      <x:c r="R67" s="4"/>
      <x:c r="S67" s="4"/>
      <x:c r="T67" s="4"/>
      <x:c r="U67" s="4"/>
      <x:c r="V67" s="4"/>
    </x:row>
    <x:row r="68">
      <x:c r="A68" s="93"/>
      <x:c r="B68" s="29"/>
      <x:c r="C68" s="29"/>
      <x:c r="D68" s="29"/>
      <x:c r="E68" s="29"/>
      <x:c r="F68" s="29"/>
      <x:c r="G68" s="29"/>
      <x:c r="H68" s="29"/>
      <x:c r="I68" s="31"/>
      <x:c r="J68" s="29"/>
      <x:c r="K68" s="65" t="str">
        <x:f>IF(A68="","",IF(J68="مكتملة","مكتمل",IF(OR(H68="",I68=""),"ناقص",IF(I68&lt;'الإعداد'!$D$12,"متأخر",IF(I68&lt;='الإعداد'!$D$12+'الإعداد'!$D$13,"قريب","منتظم")))))</x:f>
      </x:c>
      <x:c r="L68" s="65" t="str">
        <x:f>IF(A68="","",IF(OR(B68="",COUNTIF('الأهداف'!$A$11:$A$100,B68)=0,C68="",D68="",E68="",G68="",H68="",I68="",J68=""),"خطأ","سليم"))</x:f>
      </x:c>
      <x:c r="M68" s="4"/>
      <x:c r="N68" s="4"/>
      <x:c r="O68" s="4"/>
      <x:c r="P68" s="4"/>
      <x:c r="Q68" s="4"/>
      <x:c r="R68" s="4"/>
      <x:c r="S68" s="4"/>
      <x:c r="T68" s="4"/>
      <x:c r="U68" s="4"/>
      <x:c r="V68" s="4"/>
    </x:row>
    <x:row r="69">
      <x:c r="A69" s="93"/>
      <x:c r="B69" s="29"/>
      <x:c r="C69" s="29"/>
      <x:c r="D69" s="29"/>
      <x:c r="E69" s="29"/>
      <x:c r="F69" s="29"/>
      <x:c r="G69" s="29"/>
      <x:c r="H69" s="29"/>
      <x:c r="I69" s="31"/>
      <x:c r="J69" s="29"/>
      <x:c r="K69" s="65" t="str">
        <x:f>IF(A69="","",IF(J69="مكتملة","مكتمل",IF(OR(H69="",I69=""),"ناقص",IF(I69&lt;'الإعداد'!$D$12,"متأخر",IF(I69&lt;='الإعداد'!$D$12+'الإعداد'!$D$13,"قريب","منتظم")))))</x:f>
      </x:c>
      <x:c r="L69" s="65" t="str">
        <x:f>IF(A69="","",IF(OR(B69="",COUNTIF('الأهداف'!$A$11:$A$100,B69)=0,C69="",D69="",E69="",G69="",H69="",I69="",J69=""),"خطأ","سليم"))</x:f>
      </x:c>
      <x:c r="M69" s="4"/>
      <x:c r="N69" s="4"/>
      <x:c r="O69" s="4"/>
      <x:c r="P69" s="4"/>
      <x:c r="Q69" s="4"/>
      <x:c r="R69" s="4"/>
      <x:c r="S69" s="4"/>
      <x:c r="T69" s="4"/>
      <x:c r="U69" s="4"/>
      <x:c r="V69" s="4"/>
    </x:row>
    <x:row r="70">
      <x:c r="A70" s="93"/>
      <x:c r="B70" s="29"/>
      <x:c r="C70" s="29"/>
      <x:c r="D70" s="29"/>
      <x:c r="E70" s="29"/>
      <x:c r="F70" s="29"/>
      <x:c r="G70" s="29"/>
      <x:c r="H70" s="29"/>
      <x:c r="I70" s="31"/>
      <x:c r="J70" s="29"/>
      <x:c r="K70" s="65" t="str">
        <x:f>IF(A70="","",IF(J70="مكتملة","مكتمل",IF(OR(H70="",I70=""),"ناقص",IF(I70&lt;'الإعداد'!$D$12,"متأخر",IF(I70&lt;='الإعداد'!$D$12+'الإعداد'!$D$13,"قريب","منتظم")))))</x:f>
      </x:c>
      <x:c r="L70" s="65" t="str">
        <x:f>IF(A70="","",IF(OR(B70="",COUNTIF('الأهداف'!$A$11:$A$100,B70)=0,C70="",D70="",E70="",G70="",H70="",I70="",J70=""),"خطأ","سليم"))</x:f>
      </x:c>
      <x:c r="M70" s="4"/>
      <x:c r="N70" s="4"/>
      <x:c r="O70" s="4"/>
      <x:c r="P70" s="4"/>
      <x:c r="Q70" s="4"/>
      <x:c r="R70" s="4"/>
      <x:c r="S70" s="4"/>
      <x:c r="T70" s="4"/>
      <x:c r="U70" s="4"/>
      <x:c r="V70" s="4"/>
    </x:row>
    <x:row r="71">
      <x:c r="A71" s="93"/>
      <x:c r="B71" s="29"/>
      <x:c r="C71" s="29"/>
      <x:c r="D71" s="29"/>
      <x:c r="E71" s="29"/>
      <x:c r="F71" s="29"/>
      <x:c r="G71" s="29"/>
      <x:c r="H71" s="29"/>
      <x:c r="I71" s="31"/>
      <x:c r="J71" s="29"/>
      <x:c r="K71" s="65" t="str">
        <x:f>IF(A71="","",IF(J71="مكتملة","مكتمل",IF(OR(H71="",I71=""),"ناقص",IF(I71&lt;'الإعداد'!$D$12,"متأخر",IF(I71&lt;='الإعداد'!$D$12+'الإعداد'!$D$13,"قريب","منتظم")))))</x:f>
      </x:c>
      <x:c r="L71" s="65" t="str">
        <x:f>IF(A71="","",IF(OR(B71="",COUNTIF('الأهداف'!$A$11:$A$100,B71)=0,C71="",D71="",E71="",G71="",H71="",I71="",J71=""),"خطأ","سليم"))</x:f>
      </x:c>
      <x:c r="M71" s="4"/>
      <x:c r="N71" s="4"/>
      <x:c r="O71" s="4"/>
      <x:c r="P71" s="4"/>
      <x:c r="Q71" s="4"/>
      <x:c r="R71" s="4"/>
      <x:c r="S71" s="4"/>
      <x:c r="T71" s="4"/>
      <x:c r="U71" s="4"/>
      <x:c r="V71" s="4"/>
    </x:row>
    <x:row r="72">
      <x:c r="A72" s="93"/>
      <x:c r="B72" s="29"/>
      <x:c r="C72" s="29"/>
      <x:c r="D72" s="29"/>
      <x:c r="E72" s="29"/>
      <x:c r="F72" s="29"/>
      <x:c r="G72" s="29"/>
      <x:c r="H72" s="29"/>
      <x:c r="I72" s="31"/>
      <x:c r="J72" s="29"/>
      <x:c r="K72" s="65" t="str">
        <x:f>IF(A72="","",IF(J72="مكتملة","مكتمل",IF(OR(H72="",I72=""),"ناقص",IF(I72&lt;'الإعداد'!$D$12,"متأخر",IF(I72&lt;='الإعداد'!$D$12+'الإعداد'!$D$13,"قريب","منتظم")))))</x:f>
      </x:c>
      <x:c r="L72" s="65" t="str">
        <x:f>IF(A72="","",IF(OR(B72="",COUNTIF('الأهداف'!$A$11:$A$100,B72)=0,C72="",D72="",E72="",G72="",H72="",I72="",J72=""),"خطأ","سليم"))</x:f>
      </x:c>
      <x:c r="M72" s="4"/>
      <x:c r="N72" s="4"/>
      <x:c r="O72" s="4"/>
      <x:c r="P72" s="4"/>
      <x:c r="Q72" s="4"/>
      <x:c r="R72" s="4"/>
      <x:c r="S72" s="4"/>
      <x:c r="T72" s="4"/>
      <x:c r="U72" s="4"/>
      <x:c r="V72" s="4"/>
    </x:row>
    <x:row r="73">
      <x:c r="A73" s="93"/>
      <x:c r="B73" s="29"/>
      <x:c r="C73" s="29"/>
      <x:c r="D73" s="29"/>
      <x:c r="E73" s="29"/>
      <x:c r="F73" s="29"/>
      <x:c r="G73" s="29"/>
      <x:c r="H73" s="29"/>
      <x:c r="I73" s="31"/>
      <x:c r="J73" s="29"/>
      <x:c r="K73" s="65" t="str">
        <x:f>IF(A73="","",IF(J73="مكتملة","مكتمل",IF(OR(H73="",I73=""),"ناقص",IF(I73&lt;'الإعداد'!$D$12,"متأخر",IF(I73&lt;='الإعداد'!$D$12+'الإعداد'!$D$13,"قريب","منتظم")))))</x:f>
      </x:c>
      <x:c r="L73" s="65" t="str">
        <x:f>IF(A73="","",IF(OR(B73="",COUNTIF('الأهداف'!$A$11:$A$100,B73)=0,C73="",D73="",E73="",G73="",H73="",I73="",J73=""),"خطأ","سليم"))</x:f>
      </x:c>
      <x:c r="M73" s="4"/>
      <x:c r="N73" s="4"/>
      <x:c r="O73" s="4"/>
      <x:c r="P73" s="4"/>
      <x:c r="Q73" s="4"/>
      <x:c r="R73" s="4"/>
      <x:c r="S73" s="4"/>
      <x:c r="T73" s="4"/>
      <x:c r="U73" s="4"/>
      <x:c r="V73" s="4"/>
    </x:row>
    <x:row r="74">
      <x:c r="A74" s="93"/>
      <x:c r="B74" s="29"/>
      <x:c r="C74" s="29"/>
      <x:c r="D74" s="29"/>
      <x:c r="E74" s="29"/>
      <x:c r="F74" s="29"/>
      <x:c r="G74" s="29"/>
      <x:c r="H74" s="29"/>
      <x:c r="I74" s="31"/>
      <x:c r="J74" s="29"/>
      <x:c r="K74" s="65" t="str">
        <x:f>IF(A74="","",IF(J74="مكتملة","مكتمل",IF(OR(H74="",I74=""),"ناقص",IF(I74&lt;'الإعداد'!$D$12,"متأخر",IF(I74&lt;='الإعداد'!$D$12+'الإعداد'!$D$13,"قريب","منتظم")))))</x:f>
      </x:c>
      <x:c r="L74" s="65" t="str">
        <x:f>IF(A74="","",IF(OR(B74="",COUNTIF('الأهداف'!$A$11:$A$100,B74)=0,C74="",D74="",E74="",G74="",H74="",I74="",J74=""),"خطأ","سليم"))</x:f>
      </x:c>
      <x:c r="M74" s="4"/>
      <x:c r="N74" s="4"/>
      <x:c r="O74" s="4"/>
      <x:c r="P74" s="4"/>
      <x:c r="Q74" s="4"/>
      <x:c r="R74" s="4"/>
      <x:c r="S74" s="4"/>
      <x:c r="T74" s="4"/>
      <x:c r="U74" s="4"/>
      <x:c r="V74" s="4"/>
    </x:row>
    <x:row r="75">
      <x:c r="A75" s="93"/>
      <x:c r="B75" s="29"/>
      <x:c r="C75" s="29"/>
      <x:c r="D75" s="29"/>
      <x:c r="E75" s="29"/>
      <x:c r="F75" s="29"/>
      <x:c r="G75" s="29"/>
      <x:c r="H75" s="29"/>
      <x:c r="I75" s="31"/>
      <x:c r="J75" s="29"/>
      <x:c r="K75" s="65" t="str">
        <x:f>IF(A75="","",IF(J75="مكتملة","مكتمل",IF(OR(H75="",I75=""),"ناقص",IF(I75&lt;'الإعداد'!$D$12,"متأخر",IF(I75&lt;='الإعداد'!$D$12+'الإعداد'!$D$13,"قريب","منتظم")))))</x:f>
      </x:c>
      <x:c r="L75" s="65" t="str">
        <x:f>IF(A75="","",IF(OR(B75="",COUNTIF('الأهداف'!$A$11:$A$100,B75)=0,C75="",D75="",E75="",G75="",H75="",I75="",J75=""),"خطأ","سليم"))</x:f>
      </x:c>
      <x:c r="M75" s="4"/>
      <x:c r="N75" s="4"/>
      <x:c r="O75" s="4"/>
      <x:c r="P75" s="4"/>
      <x:c r="Q75" s="4"/>
      <x:c r="R75" s="4"/>
      <x:c r="S75" s="4"/>
      <x:c r="T75" s="4"/>
      <x:c r="U75" s="4"/>
      <x:c r="V75" s="4"/>
    </x:row>
    <x:row r="76">
      <x:c r="A76" s="93"/>
      <x:c r="B76" s="29"/>
      <x:c r="C76" s="29"/>
      <x:c r="D76" s="29"/>
      <x:c r="E76" s="29"/>
      <x:c r="F76" s="29"/>
      <x:c r="G76" s="29"/>
      <x:c r="H76" s="29"/>
      <x:c r="I76" s="31"/>
      <x:c r="J76" s="29"/>
      <x:c r="K76" s="65" t="str">
        <x:f>IF(A76="","",IF(J76="مكتملة","مكتمل",IF(OR(H76="",I76=""),"ناقص",IF(I76&lt;'الإعداد'!$D$12,"متأخر",IF(I76&lt;='الإعداد'!$D$12+'الإعداد'!$D$13,"قريب","منتظم")))))</x:f>
      </x:c>
      <x:c r="L76" s="65" t="str">
        <x:f>IF(A76="","",IF(OR(B76="",COUNTIF('الأهداف'!$A$11:$A$100,B76)=0,C76="",D76="",E76="",G76="",H76="",I76="",J76=""),"خطأ","سليم"))</x:f>
      </x:c>
      <x:c r="M76" s="4"/>
      <x:c r="N76" s="4"/>
      <x:c r="O76" s="4"/>
      <x:c r="P76" s="4"/>
      <x:c r="Q76" s="4"/>
      <x:c r="R76" s="4"/>
      <x:c r="S76" s="4"/>
      <x:c r="T76" s="4"/>
      <x:c r="U76" s="4"/>
      <x:c r="V76" s="4"/>
    </x:row>
    <x:row r="77">
      <x:c r="A77" s="93"/>
      <x:c r="B77" s="29"/>
      <x:c r="C77" s="29"/>
      <x:c r="D77" s="29"/>
      <x:c r="E77" s="29"/>
      <x:c r="F77" s="29"/>
      <x:c r="G77" s="29"/>
      <x:c r="H77" s="29"/>
      <x:c r="I77" s="31"/>
      <x:c r="J77" s="29"/>
      <x:c r="K77" s="65" t="str">
        <x:f>IF(A77="","",IF(J77="مكتملة","مكتمل",IF(OR(H77="",I77=""),"ناقص",IF(I77&lt;'الإعداد'!$D$12,"متأخر",IF(I77&lt;='الإعداد'!$D$12+'الإعداد'!$D$13,"قريب","منتظم")))))</x:f>
      </x:c>
      <x:c r="L77" s="65" t="str">
        <x:f>IF(A77="","",IF(OR(B77="",COUNTIF('الأهداف'!$A$11:$A$100,B77)=0,C77="",D77="",E77="",G77="",H77="",I77="",J77=""),"خطأ","سليم"))</x:f>
      </x:c>
      <x:c r="M77" s="4"/>
      <x:c r="N77" s="4"/>
      <x:c r="O77" s="4"/>
      <x:c r="P77" s="4"/>
      <x:c r="Q77" s="4"/>
      <x:c r="R77" s="4"/>
      <x:c r="S77" s="4"/>
      <x:c r="T77" s="4"/>
      <x:c r="U77" s="4"/>
      <x:c r="V77" s="4"/>
    </x:row>
    <x:row r="78">
      <x:c r="A78" s="93"/>
      <x:c r="B78" s="29"/>
      <x:c r="C78" s="29"/>
      <x:c r="D78" s="29"/>
      <x:c r="E78" s="29"/>
      <x:c r="F78" s="29"/>
      <x:c r="G78" s="29"/>
      <x:c r="H78" s="29"/>
      <x:c r="I78" s="31"/>
      <x:c r="J78" s="29"/>
      <x:c r="K78" s="65" t="str">
        <x:f>IF(A78="","",IF(J78="مكتملة","مكتمل",IF(OR(H78="",I78=""),"ناقص",IF(I78&lt;'الإعداد'!$D$12,"متأخر",IF(I78&lt;='الإعداد'!$D$12+'الإعداد'!$D$13,"قريب","منتظم")))))</x:f>
      </x:c>
      <x:c r="L78" s="65" t="str">
        <x:f>IF(A78="","",IF(OR(B78="",COUNTIF('الأهداف'!$A$11:$A$100,B78)=0,C78="",D78="",E78="",G78="",H78="",I78="",J78=""),"خطأ","سليم"))</x:f>
      </x:c>
      <x:c r="M78" s="4"/>
      <x:c r="N78" s="4"/>
      <x:c r="O78" s="4"/>
      <x:c r="P78" s="4"/>
      <x:c r="Q78" s="4"/>
      <x:c r="R78" s="4"/>
      <x:c r="S78" s="4"/>
      <x:c r="T78" s="4"/>
      <x:c r="U78" s="4"/>
      <x:c r="V78" s="4"/>
    </x:row>
    <x:row r="79">
      <x:c r="A79" s="93"/>
      <x:c r="B79" s="29"/>
      <x:c r="C79" s="29"/>
      <x:c r="D79" s="29"/>
      <x:c r="E79" s="29"/>
      <x:c r="F79" s="29"/>
      <x:c r="G79" s="29"/>
      <x:c r="H79" s="29"/>
      <x:c r="I79" s="31"/>
      <x:c r="J79" s="29"/>
      <x:c r="K79" s="65" t="str">
        <x:f>IF(A79="","",IF(J79="مكتملة","مكتمل",IF(OR(H79="",I79=""),"ناقص",IF(I79&lt;'الإعداد'!$D$12,"متأخر",IF(I79&lt;='الإعداد'!$D$12+'الإعداد'!$D$13,"قريب","منتظم")))))</x:f>
      </x:c>
      <x:c r="L79" s="65" t="str">
        <x:f>IF(A79="","",IF(OR(B79="",COUNTIF('الأهداف'!$A$11:$A$100,B79)=0,C79="",D79="",E79="",G79="",H79="",I79="",J79=""),"خطأ","سليم"))</x:f>
      </x:c>
      <x:c r="M79" s="4"/>
      <x:c r="N79" s="4"/>
      <x:c r="O79" s="4"/>
      <x:c r="P79" s="4"/>
      <x:c r="Q79" s="4"/>
      <x:c r="R79" s="4"/>
      <x:c r="S79" s="4"/>
      <x:c r="T79" s="4"/>
      <x:c r="U79" s="4"/>
      <x:c r="V79" s="4"/>
    </x:row>
    <x:row r="80">
      <x:c r="A80" s="93"/>
      <x:c r="B80" s="29"/>
      <x:c r="C80" s="29"/>
      <x:c r="D80" s="29"/>
      <x:c r="E80" s="29"/>
      <x:c r="F80" s="29"/>
      <x:c r="G80" s="29"/>
      <x:c r="H80" s="29"/>
      <x:c r="I80" s="31"/>
      <x:c r="J80" s="29"/>
      <x:c r="K80" s="65" t="str">
        <x:f>IF(A80="","",IF(J80="مكتملة","مكتمل",IF(OR(H80="",I80=""),"ناقص",IF(I80&lt;'الإعداد'!$D$12,"متأخر",IF(I80&lt;='الإعداد'!$D$12+'الإعداد'!$D$13,"قريب","منتظم")))))</x:f>
      </x:c>
      <x:c r="L80" s="65" t="str">
        <x:f>IF(A80="","",IF(OR(B80="",COUNTIF('الأهداف'!$A$11:$A$100,B80)=0,C80="",D80="",E80="",G80="",H80="",I80="",J80=""),"خطأ","سليم"))</x:f>
      </x:c>
      <x:c r="M80" s="4"/>
      <x:c r="N80" s="4"/>
      <x:c r="O80" s="4"/>
      <x:c r="P80" s="4"/>
      <x:c r="Q80" s="4"/>
      <x:c r="R80" s="4"/>
      <x:c r="S80" s="4"/>
      <x:c r="T80" s="4"/>
      <x:c r="U80" s="4"/>
      <x:c r="V80" s="4"/>
    </x:row>
    <x:row r="81">
      <x:c r="A81" s="93"/>
      <x:c r="B81" s="29"/>
      <x:c r="C81" s="29"/>
      <x:c r="D81" s="29"/>
      <x:c r="E81" s="29"/>
      <x:c r="F81" s="29"/>
      <x:c r="G81" s="29"/>
      <x:c r="H81" s="29"/>
      <x:c r="I81" s="31"/>
      <x:c r="J81" s="29"/>
      <x:c r="K81" s="65" t="str">
        <x:f>IF(A81="","",IF(J81="مكتملة","مكتمل",IF(OR(H81="",I81=""),"ناقص",IF(I81&lt;'الإعداد'!$D$12,"متأخر",IF(I81&lt;='الإعداد'!$D$12+'الإعداد'!$D$13,"قريب","منتظم")))))</x:f>
      </x:c>
      <x:c r="L81" s="65" t="str">
        <x:f>IF(A81="","",IF(OR(B81="",COUNTIF('الأهداف'!$A$11:$A$100,B81)=0,C81="",D81="",E81="",G81="",H81="",I81="",J81=""),"خطأ","سليم"))</x:f>
      </x:c>
      <x:c r="M81" s="4"/>
      <x:c r="N81" s="4"/>
      <x:c r="O81" s="4"/>
      <x:c r="P81" s="4"/>
      <x:c r="Q81" s="4"/>
      <x:c r="R81" s="4"/>
      <x:c r="S81" s="4"/>
      <x:c r="T81" s="4"/>
      <x:c r="U81" s="4"/>
      <x:c r="V81" s="4"/>
    </x:row>
    <x:row r="82">
      <x:c r="A82" s="93"/>
      <x:c r="B82" s="29"/>
      <x:c r="C82" s="29"/>
      <x:c r="D82" s="29"/>
      <x:c r="E82" s="29"/>
      <x:c r="F82" s="29"/>
      <x:c r="G82" s="29"/>
      <x:c r="H82" s="29"/>
      <x:c r="I82" s="31"/>
      <x:c r="J82" s="29"/>
      <x:c r="K82" s="65" t="str">
        <x:f>IF(A82="","",IF(J82="مكتملة","مكتمل",IF(OR(H82="",I82=""),"ناقص",IF(I82&lt;'الإعداد'!$D$12,"متأخر",IF(I82&lt;='الإعداد'!$D$12+'الإعداد'!$D$13,"قريب","منتظم")))))</x:f>
      </x:c>
      <x:c r="L82" s="65" t="str">
        <x:f>IF(A82="","",IF(OR(B82="",COUNTIF('الأهداف'!$A$11:$A$100,B82)=0,C82="",D82="",E82="",G82="",H82="",I82="",J82=""),"خطأ","سليم"))</x:f>
      </x:c>
      <x:c r="M82" s="4"/>
      <x:c r="N82" s="4"/>
      <x:c r="O82" s="4"/>
      <x:c r="P82" s="4"/>
      <x:c r="Q82" s="4"/>
      <x:c r="R82" s="4"/>
      <x:c r="S82" s="4"/>
      <x:c r="T82" s="4"/>
      <x:c r="U82" s="4"/>
      <x:c r="V82" s="4"/>
    </x:row>
    <x:row r="83">
      <x:c r="A83" s="93"/>
      <x:c r="B83" s="29"/>
      <x:c r="C83" s="29"/>
      <x:c r="D83" s="29"/>
      <x:c r="E83" s="29"/>
      <x:c r="F83" s="29"/>
      <x:c r="G83" s="29"/>
      <x:c r="H83" s="29"/>
      <x:c r="I83" s="31"/>
      <x:c r="J83" s="29"/>
      <x:c r="K83" s="65" t="str">
        <x:f>IF(A83="","",IF(J83="مكتملة","مكتمل",IF(OR(H83="",I83=""),"ناقص",IF(I83&lt;'الإعداد'!$D$12,"متأخر",IF(I83&lt;='الإعداد'!$D$12+'الإعداد'!$D$13,"قريب","منتظم")))))</x:f>
      </x:c>
      <x:c r="L83" s="65" t="str">
        <x:f>IF(A83="","",IF(OR(B83="",COUNTIF('الأهداف'!$A$11:$A$100,B83)=0,C83="",D83="",E83="",G83="",H83="",I83="",J83=""),"خطأ","سليم"))</x:f>
      </x:c>
      <x:c r="M83" s="4"/>
      <x:c r="N83" s="4"/>
      <x:c r="O83" s="4"/>
      <x:c r="P83" s="4"/>
      <x:c r="Q83" s="4"/>
      <x:c r="R83" s="4"/>
      <x:c r="S83" s="4"/>
      <x:c r="T83" s="4"/>
      <x:c r="U83" s="4"/>
      <x:c r="V83" s="4"/>
    </x:row>
    <x:row r="84">
      <x:c r="A84" s="93"/>
      <x:c r="B84" s="29"/>
      <x:c r="C84" s="29"/>
      <x:c r="D84" s="29"/>
      <x:c r="E84" s="29"/>
      <x:c r="F84" s="29"/>
      <x:c r="G84" s="29"/>
      <x:c r="H84" s="29"/>
      <x:c r="I84" s="31"/>
      <x:c r="J84" s="29"/>
      <x:c r="K84" s="65" t="str">
        <x:f>IF(A84="","",IF(J84="مكتملة","مكتمل",IF(OR(H84="",I84=""),"ناقص",IF(I84&lt;'الإعداد'!$D$12,"متأخر",IF(I84&lt;='الإعداد'!$D$12+'الإعداد'!$D$13,"قريب","منتظم")))))</x:f>
      </x:c>
      <x:c r="L84" s="65" t="str">
        <x:f>IF(A84="","",IF(OR(B84="",COUNTIF('الأهداف'!$A$11:$A$100,B84)=0,C84="",D84="",E84="",G84="",H84="",I84="",J84=""),"خطأ","سليم"))</x:f>
      </x:c>
      <x:c r="M84" s="4"/>
      <x:c r="N84" s="4"/>
      <x:c r="O84" s="4"/>
      <x:c r="P84" s="4"/>
      <x:c r="Q84" s="4"/>
      <x:c r="R84" s="4"/>
      <x:c r="S84" s="4"/>
      <x:c r="T84" s="4"/>
      <x:c r="U84" s="4"/>
      <x:c r="V84" s="4"/>
    </x:row>
    <x:row r="85">
      <x:c r="A85" s="93"/>
      <x:c r="B85" s="29"/>
      <x:c r="C85" s="29"/>
      <x:c r="D85" s="29"/>
      <x:c r="E85" s="29"/>
      <x:c r="F85" s="29"/>
      <x:c r="G85" s="29"/>
      <x:c r="H85" s="29"/>
      <x:c r="I85" s="31"/>
      <x:c r="J85" s="29"/>
      <x:c r="K85" s="65" t="str">
        <x:f>IF(A85="","",IF(J85="مكتملة","مكتمل",IF(OR(H85="",I85=""),"ناقص",IF(I85&lt;'الإعداد'!$D$12,"متأخر",IF(I85&lt;='الإعداد'!$D$12+'الإعداد'!$D$13,"قريب","منتظم")))))</x:f>
      </x:c>
      <x:c r="L85" s="65" t="str">
        <x:f>IF(A85="","",IF(OR(B85="",COUNTIF('الأهداف'!$A$11:$A$100,B85)=0,C85="",D85="",E85="",G85="",H85="",I85="",J85=""),"خطأ","سليم"))</x:f>
      </x:c>
      <x:c r="M85" s="4"/>
      <x:c r="N85" s="4"/>
      <x:c r="O85" s="4"/>
      <x:c r="P85" s="4"/>
      <x:c r="Q85" s="4"/>
      <x:c r="R85" s="4"/>
      <x:c r="S85" s="4"/>
      <x:c r="T85" s="4"/>
      <x:c r="U85" s="4"/>
      <x:c r="V85" s="4"/>
    </x:row>
    <x:row r="86">
      <x:c r="A86" s="93"/>
      <x:c r="B86" s="29"/>
      <x:c r="C86" s="29"/>
      <x:c r="D86" s="29"/>
      <x:c r="E86" s="29"/>
      <x:c r="F86" s="29"/>
      <x:c r="G86" s="29"/>
      <x:c r="H86" s="29"/>
      <x:c r="I86" s="31"/>
      <x:c r="J86" s="29"/>
      <x:c r="K86" s="65" t="str">
        <x:f>IF(A86="","",IF(J86="مكتملة","مكتمل",IF(OR(H86="",I86=""),"ناقص",IF(I86&lt;'الإعداد'!$D$12,"متأخر",IF(I86&lt;='الإعداد'!$D$12+'الإعداد'!$D$13,"قريب","منتظم")))))</x:f>
      </x:c>
      <x:c r="L86" s="65" t="str">
        <x:f>IF(A86="","",IF(OR(B86="",COUNTIF('الأهداف'!$A$11:$A$100,B86)=0,C86="",D86="",E86="",G86="",H86="",I86="",J86=""),"خطأ","سليم"))</x:f>
      </x:c>
      <x:c r="M86" s="4"/>
      <x:c r="N86" s="4"/>
      <x:c r="O86" s="4"/>
      <x:c r="P86" s="4"/>
      <x:c r="Q86" s="4"/>
      <x:c r="R86" s="4"/>
      <x:c r="S86" s="4"/>
      <x:c r="T86" s="4"/>
      <x:c r="U86" s="4"/>
      <x:c r="V86" s="4"/>
    </x:row>
    <x:row r="87">
      <x:c r="A87" s="93"/>
      <x:c r="B87" s="29"/>
      <x:c r="C87" s="29"/>
      <x:c r="D87" s="29"/>
      <x:c r="E87" s="29"/>
      <x:c r="F87" s="29"/>
      <x:c r="G87" s="29"/>
      <x:c r="H87" s="29"/>
      <x:c r="I87" s="31"/>
      <x:c r="J87" s="29"/>
      <x:c r="K87" s="65" t="str">
        <x:f>IF(A87="","",IF(J87="مكتملة","مكتمل",IF(OR(H87="",I87=""),"ناقص",IF(I87&lt;'الإعداد'!$D$12,"متأخر",IF(I87&lt;='الإعداد'!$D$12+'الإعداد'!$D$13,"قريب","منتظم")))))</x:f>
      </x:c>
      <x:c r="L87" s="65" t="str">
        <x:f>IF(A87="","",IF(OR(B87="",COUNTIF('الأهداف'!$A$11:$A$100,B87)=0,C87="",D87="",E87="",G87="",H87="",I87="",J87=""),"خطأ","سليم"))</x:f>
      </x:c>
      <x:c r="M87" s="4"/>
      <x:c r="N87" s="4"/>
      <x:c r="O87" s="4"/>
      <x:c r="P87" s="4"/>
      <x:c r="Q87" s="4"/>
      <x:c r="R87" s="4"/>
      <x:c r="S87" s="4"/>
      <x:c r="T87" s="4"/>
      <x:c r="U87" s="4"/>
      <x:c r="V87" s="4"/>
    </x:row>
    <x:row r="88">
      <x:c r="A88" s="93"/>
      <x:c r="B88" s="29"/>
      <x:c r="C88" s="29"/>
      <x:c r="D88" s="29"/>
      <x:c r="E88" s="29"/>
      <x:c r="F88" s="29"/>
      <x:c r="G88" s="29"/>
      <x:c r="H88" s="29"/>
      <x:c r="I88" s="31"/>
      <x:c r="J88" s="29"/>
      <x:c r="K88" s="65" t="str">
        <x:f>IF(A88="","",IF(J88="مكتملة","مكتمل",IF(OR(H88="",I88=""),"ناقص",IF(I88&lt;'الإعداد'!$D$12,"متأخر",IF(I88&lt;='الإعداد'!$D$12+'الإعداد'!$D$13,"قريب","منتظم")))))</x:f>
      </x:c>
      <x:c r="L88" s="65" t="str">
        <x:f>IF(A88="","",IF(OR(B88="",COUNTIF('الأهداف'!$A$11:$A$100,B88)=0,C88="",D88="",E88="",G88="",H88="",I88="",J88=""),"خطأ","سليم"))</x:f>
      </x:c>
      <x:c r="M88" s="4"/>
      <x:c r="N88" s="4"/>
      <x:c r="O88" s="4"/>
      <x:c r="P88" s="4"/>
      <x:c r="Q88" s="4"/>
      <x:c r="R88" s="4"/>
      <x:c r="S88" s="4"/>
      <x:c r="T88" s="4"/>
      <x:c r="U88" s="4"/>
      <x:c r="V88" s="4"/>
    </x:row>
    <x:row r="89">
      <x:c r="A89" s="93"/>
      <x:c r="B89" s="29"/>
      <x:c r="C89" s="29"/>
      <x:c r="D89" s="29"/>
      <x:c r="E89" s="29"/>
      <x:c r="F89" s="29"/>
      <x:c r="G89" s="29"/>
      <x:c r="H89" s="29"/>
      <x:c r="I89" s="31"/>
      <x:c r="J89" s="29"/>
      <x:c r="K89" s="65" t="str">
        <x:f>IF(A89="","",IF(J89="مكتملة","مكتمل",IF(OR(H89="",I89=""),"ناقص",IF(I89&lt;'الإعداد'!$D$12,"متأخر",IF(I89&lt;='الإعداد'!$D$12+'الإعداد'!$D$13,"قريب","منتظم")))))</x:f>
      </x:c>
      <x:c r="L89" s="65" t="str">
        <x:f>IF(A89="","",IF(OR(B89="",COUNTIF('الأهداف'!$A$11:$A$100,B89)=0,C89="",D89="",E89="",G89="",H89="",I89="",J89=""),"خطأ","سليم"))</x:f>
      </x:c>
      <x:c r="M89" s="4"/>
      <x:c r="N89" s="4"/>
      <x:c r="O89" s="4"/>
      <x:c r="P89" s="4"/>
      <x:c r="Q89" s="4"/>
      <x:c r="R89" s="4"/>
      <x:c r="S89" s="4"/>
      <x:c r="T89" s="4"/>
      <x:c r="U89" s="4"/>
      <x:c r="V89" s="4"/>
    </x:row>
    <x:row r="90">
      <x:c r="A90" s="93"/>
      <x:c r="B90" s="29"/>
      <x:c r="C90" s="29"/>
      <x:c r="D90" s="29"/>
      <x:c r="E90" s="29"/>
      <x:c r="F90" s="29"/>
      <x:c r="G90" s="29"/>
      <x:c r="H90" s="29"/>
      <x:c r="I90" s="31"/>
      <x:c r="J90" s="29"/>
      <x:c r="K90" s="65" t="str">
        <x:f>IF(A90="","",IF(J90="مكتملة","مكتمل",IF(OR(H90="",I90=""),"ناقص",IF(I90&lt;'الإعداد'!$D$12,"متأخر",IF(I90&lt;='الإعداد'!$D$12+'الإعداد'!$D$13,"قريب","منتظم")))))</x:f>
      </x:c>
      <x:c r="L90" s="65" t="str">
        <x:f>IF(A90="","",IF(OR(B90="",COUNTIF('الأهداف'!$A$11:$A$100,B90)=0,C90="",D90="",E90="",G90="",H90="",I90="",J90=""),"خطأ","سليم"))</x:f>
      </x:c>
      <x:c r="M90" s="4"/>
      <x:c r="N90" s="4"/>
      <x:c r="O90" s="4"/>
      <x:c r="P90" s="4"/>
      <x:c r="Q90" s="4"/>
      <x:c r="R90" s="4"/>
      <x:c r="S90" s="4"/>
      <x:c r="T90" s="4"/>
      <x:c r="U90" s="4"/>
      <x:c r="V90" s="4"/>
    </x:row>
    <x:row r="91">
      <x:c r="A91" s="93"/>
      <x:c r="B91" s="29"/>
      <x:c r="C91" s="29"/>
      <x:c r="D91" s="29"/>
      <x:c r="E91" s="29"/>
      <x:c r="F91" s="29"/>
      <x:c r="G91" s="29"/>
      <x:c r="H91" s="29"/>
      <x:c r="I91" s="31"/>
      <x:c r="J91" s="29"/>
      <x:c r="K91" s="65" t="str">
        <x:f>IF(A91="","",IF(J91="مكتملة","مكتمل",IF(OR(H91="",I91=""),"ناقص",IF(I91&lt;'الإعداد'!$D$12,"متأخر",IF(I91&lt;='الإعداد'!$D$12+'الإعداد'!$D$13,"قريب","منتظم")))))</x:f>
      </x:c>
      <x:c r="L91" s="65" t="str">
        <x:f>IF(A91="","",IF(OR(B91="",COUNTIF('الأهداف'!$A$11:$A$100,B91)=0,C91="",D91="",E91="",G91="",H91="",I91="",J91=""),"خطأ","سليم"))</x:f>
      </x:c>
      <x:c r="M91" s="4"/>
      <x:c r="N91" s="4"/>
      <x:c r="O91" s="4"/>
      <x:c r="P91" s="4"/>
      <x:c r="Q91" s="4"/>
      <x:c r="R91" s="4"/>
      <x:c r="S91" s="4"/>
      <x:c r="T91" s="4"/>
      <x:c r="U91" s="4"/>
      <x:c r="V91" s="4"/>
    </x:row>
    <x:row r="92">
      <x:c r="A92" s="93"/>
      <x:c r="B92" s="29"/>
      <x:c r="C92" s="29"/>
      <x:c r="D92" s="29"/>
      <x:c r="E92" s="29"/>
      <x:c r="F92" s="29"/>
      <x:c r="G92" s="29"/>
      <x:c r="H92" s="29"/>
      <x:c r="I92" s="31"/>
      <x:c r="J92" s="29"/>
      <x:c r="K92" s="65" t="str">
        <x:f>IF(A92="","",IF(J92="مكتملة","مكتمل",IF(OR(H92="",I92=""),"ناقص",IF(I92&lt;'الإعداد'!$D$12,"متأخر",IF(I92&lt;='الإعداد'!$D$12+'الإعداد'!$D$13,"قريب","منتظم")))))</x:f>
      </x:c>
      <x:c r="L92" s="65" t="str">
        <x:f>IF(A92="","",IF(OR(B92="",COUNTIF('الأهداف'!$A$11:$A$100,B92)=0,C92="",D92="",E92="",G92="",H92="",I92="",J92=""),"خطأ","سليم"))</x:f>
      </x:c>
      <x:c r="M92" s="4"/>
      <x:c r="N92" s="4"/>
      <x:c r="O92" s="4"/>
      <x:c r="P92" s="4"/>
      <x:c r="Q92" s="4"/>
      <x:c r="R92" s="4"/>
      <x:c r="S92" s="4"/>
      <x:c r="T92" s="4"/>
      <x:c r="U92" s="4"/>
      <x:c r="V92" s="4"/>
    </x:row>
    <x:row r="93">
      <x:c r="A93" s="93"/>
      <x:c r="B93" s="29"/>
      <x:c r="C93" s="29"/>
      <x:c r="D93" s="29"/>
      <x:c r="E93" s="29"/>
      <x:c r="F93" s="29"/>
      <x:c r="G93" s="29"/>
      <x:c r="H93" s="29"/>
      <x:c r="I93" s="31"/>
      <x:c r="J93" s="29"/>
      <x:c r="K93" s="65" t="str">
        <x:f>IF(A93="","",IF(J93="مكتملة","مكتمل",IF(OR(H93="",I93=""),"ناقص",IF(I93&lt;'الإعداد'!$D$12,"متأخر",IF(I93&lt;='الإعداد'!$D$12+'الإعداد'!$D$13,"قريب","منتظم")))))</x:f>
      </x:c>
      <x:c r="L93" s="65" t="str">
        <x:f>IF(A93="","",IF(OR(B93="",COUNTIF('الأهداف'!$A$11:$A$100,B93)=0,C93="",D93="",E93="",G93="",H93="",I93="",J93=""),"خطأ","سليم"))</x:f>
      </x:c>
      <x:c r="M93" s="4"/>
      <x:c r="N93" s="4"/>
      <x:c r="O93" s="4"/>
      <x:c r="P93" s="4"/>
      <x:c r="Q93" s="4"/>
      <x:c r="R93" s="4"/>
      <x:c r="S93" s="4"/>
      <x:c r="T93" s="4"/>
      <x:c r="U93" s="4"/>
      <x:c r="V93" s="4"/>
    </x:row>
    <x:row r="94">
      <x:c r="A94" s="93"/>
      <x:c r="B94" s="29"/>
      <x:c r="C94" s="29"/>
      <x:c r="D94" s="29"/>
      <x:c r="E94" s="29"/>
      <x:c r="F94" s="29"/>
      <x:c r="G94" s="29"/>
      <x:c r="H94" s="29"/>
      <x:c r="I94" s="31"/>
      <x:c r="J94" s="29"/>
      <x:c r="K94" s="65" t="str">
        <x:f>IF(A94="","",IF(J94="مكتملة","مكتمل",IF(OR(H94="",I94=""),"ناقص",IF(I94&lt;'الإعداد'!$D$12,"متأخر",IF(I94&lt;='الإعداد'!$D$12+'الإعداد'!$D$13,"قريب","منتظم")))))</x:f>
      </x:c>
      <x:c r="L94" s="65" t="str">
        <x:f>IF(A94="","",IF(OR(B94="",COUNTIF('الأهداف'!$A$11:$A$100,B94)=0,C94="",D94="",E94="",G94="",H94="",I94="",J94=""),"خطأ","سليم"))</x:f>
      </x:c>
      <x:c r="M94" s="4"/>
      <x:c r="N94" s="4"/>
      <x:c r="O94" s="4"/>
      <x:c r="P94" s="4"/>
      <x:c r="Q94" s="4"/>
      <x:c r="R94" s="4"/>
      <x:c r="S94" s="4"/>
      <x:c r="T94" s="4"/>
      <x:c r="U94" s="4"/>
      <x:c r="V94" s="4"/>
    </x:row>
    <x:row r="95">
      <x:c r="A95" s="93"/>
      <x:c r="B95" s="29"/>
      <x:c r="C95" s="29"/>
      <x:c r="D95" s="29"/>
      <x:c r="E95" s="29"/>
      <x:c r="F95" s="29"/>
      <x:c r="G95" s="29"/>
      <x:c r="H95" s="29"/>
      <x:c r="I95" s="31"/>
      <x:c r="J95" s="29"/>
      <x:c r="K95" s="65" t="str">
        <x:f>IF(A95="","",IF(J95="مكتملة","مكتمل",IF(OR(H95="",I95=""),"ناقص",IF(I95&lt;'الإعداد'!$D$12,"متأخر",IF(I95&lt;='الإعداد'!$D$12+'الإعداد'!$D$13,"قريب","منتظم")))))</x:f>
      </x:c>
      <x:c r="L95" s="65" t="str">
        <x:f>IF(A95="","",IF(OR(B95="",COUNTIF('الأهداف'!$A$11:$A$100,B95)=0,C95="",D95="",E95="",G95="",H95="",I95="",J95=""),"خطأ","سليم"))</x:f>
      </x:c>
      <x:c r="M95" s="4"/>
      <x:c r="N95" s="4"/>
      <x:c r="O95" s="4"/>
      <x:c r="P95" s="4"/>
      <x:c r="Q95" s="4"/>
      <x:c r="R95" s="4"/>
      <x:c r="S95" s="4"/>
      <x:c r="T95" s="4"/>
      <x:c r="U95" s="4"/>
      <x:c r="V95" s="4"/>
    </x:row>
    <x:row r="96">
      <x:c r="A96" s="93"/>
      <x:c r="B96" s="29"/>
      <x:c r="C96" s="29"/>
      <x:c r="D96" s="29"/>
      <x:c r="E96" s="29"/>
      <x:c r="F96" s="29"/>
      <x:c r="G96" s="29"/>
      <x:c r="H96" s="29"/>
      <x:c r="I96" s="31"/>
      <x:c r="J96" s="29"/>
      <x:c r="K96" s="65" t="str">
        <x:f>IF(A96="","",IF(J96="مكتملة","مكتمل",IF(OR(H96="",I96=""),"ناقص",IF(I96&lt;'الإعداد'!$D$12,"متأخر",IF(I96&lt;='الإعداد'!$D$12+'الإعداد'!$D$13,"قريب","منتظم")))))</x:f>
      </x:c>
      <x:c r="L96" s="65" t="str">
        <x:f>IF(A96="","",IF(OR(B96="",COUNTIF('الأهداف'!$A$11:$A$100,B96)=0,C96="",D96="",E96="",G96="",H96="",I96="",J96=""),"خطأ","سليم"))</x:f>
      </x:c>
      <x:c r="M96" s="4"/>
      <x:c r="N96" s="4"/>
      <x:c r="O96" s="4"/>
      <x:c r="P96" s="4"/>
      <x:c r="Q96" s="4"/>
      <x:c r="R96" s="4"/>
      <x:c r="S96" s="4"/>
      <x:c r="T96" s="4"/>
      <x:c r="U96" s="4"/>
      <x:c r="V96" s="4"/>
    </x:row>
    <x:row r="97">
      <x:c r="A97" s="93"/>
      <x:c r="B97" s="29"/>
      <x:c r="C97" s="29"/>
      <x:c r="D97" s="29"/>
      <x:c r="E97" s="29"/>
      <x:c r="F97" s="29"/>
      <x:c r="G97" s="29"/>
      <x:c r="H97" s="29"/>
      <x:c r="I97" s="31"/>
      <x:c r="J97" s="29"/>
      <x:c r="K97" s="65" t="str">
        <x:f>IF(A97="","",IF(J97="مكتملة","مكتمل",IF(OR(H97="",I97=""),"ناقص",IF(I97&lt;'الإعداد'!$D$12,"متأخر",IF(I97&lt;='الإعداد'!$D$12+'الإعداد'!$D$13,"قريب","منتظم")))))</x:f>
      </x:c>
      <x:c r="L97" s="65" t="str">
        <x:f>IF(A97="","",IF(OR(B97="",COUNTIF('الأهداف'!$A$11:$A$100,B97)=0,C97="",D97="",E97="",G97="",H97="",I97="",J97=""),"خطأ","سليم"))</x:f>
      </x:c>
      <x:c r="M97" s="4"/>
      <x:c r="N97" s="4"/>
      <x:c r="O97" s="4"/>
      <x:c r="P97" s="4"/>
      <x:c r="Q97" s="4"/>
      <x:c r="R97" s="4"/>
      <x:c r="S97" s="4"/>
      <x:c r="T97" s="4"/>
      <x:c r="U97" s="4"/>
      <x:c r="V97" s="4"/>
    </x:row>
    <x:row r="98">
      <x:c r="A98" s="93"/>
      <x:c r="B98" s="29"/>
      <x:c r="C98" s="29"/>
      <x:c r="D98" s="29"/>
      <x:c r="E98" s="29"/>
      <x:c r="F98" s="29"/>
      <x:c r="G98" s="29"/>
      <x:c r="H98" s="29"/>
      <x:c r="I98" s="31"/>
      <x:c r="J98" s="29"/>
      <x:c r="K98" s="65" t="str">
        <x:f>IF(A98="","",IF(J98="مكتملة","مكتمل",IF(OR(H98="",I98=""),"ناقص",IF(I98&lt;'الإعداد'!$D$12,"متأخر",IF(I98&lt;='الإعداد'!$D$12+'الإعداد'!$D$13,"قريب","منتظم")))))</x:f>
      </x:c>
      <x:c r="L98" s="65" t="str">
        <x:f>IF(A98="","",IF(OR(B98="",COUNTIF('الأهداف'!$A$11:$A$100,B98)=0,C98="",D98="",E98="",G98="",H98="",I98="",J98=""),"خطأ","سليم"))</x:f>
      </x:c>
      <x:c r="M98" s="4"/>
      <x:c r="N98" s="4"/>
      <x:c r="O98" s="4"/>
      <x:c r="P98" s="4"/>
      <x:c r="Q98" s="4"/>
      <x:c r="R98" s="4"/>
      <x:c r="S98" s="4"/>
      <x:c r="T98" s="4"/>
      <x:c r="U98" s="4"/>
      <x:c r="V98" s="4"/>
    </x:row>
    <x:row r="99">
      <x:c r="A99" s="93"/>
      <x:c r="B99" s="29"/>
      <x:c r="C99" s="29"/>
      <x:c r="D99" s="29"/>
      <x:c r="E99" s="29"/>
      <x:c r="F99" s="29"/>
      <x:c r="G99" s="29"/>
      <x:c r="H99" s="29"/>
      <x:c r="I99" s="31"/>
      <x:c r="J99" s="29"/>
      <x:c r="K99" s="65" t="str">
        <x:f>IF(A99="","",IF(J99="مكتملة","مكتمل",IF(OR(H99="",I99=""),"ناقص",IF(I99&lt;'الإعداد'!$D$12,"متأخر",IF(I99&lt;='الإعداد'!$D$12+'الإعداد'!$D$13,"قريب","منتظم")))))</x:f>
      </x:c>
      <x:c r="L99" s="65" t="str">
        <x:f>IF(A99="","",IF(OR(B99="",COUNTIF('الأهداف'!$A$11:$A$100,B99)=0,C99="",D99="",E99="",G99="",H99="",I99="",J99=""),"خطأ","سليم"))</x:f>
      </x:c>
      <x:c r="M99" s="4"/>
      <x:c r="N99" s="4"/>
      <x:c r="O99" s="4"/>
      <x:c r="P99" s="4"/>
      <x:c r="Q99" s="4"/>
      <x:c r="R99" s="4"/>
      <x:c r="S99" s="4"/>
      <x:c r="T99" s="4"/>
      <x:c r="U99" s="4"/>
      <x:c r="V99" s="4"/>
    </x:row>
    <x:row r="100">
      <x:c r="A100" s="93"/>
      <x:c r="B100" s="29"/>
      <x:c r="C100" s="29"/>
      <x:c r="D100" s="29"/>
      <x:c r="E100" s="29"/>
      <x:c r="F100" s="29"/>
      <x:c r="G100" s="29"/>
      <x:c r="H100" s="29"/>
      <x:c r="I100" s="31"/>
      <x:c r="J100" s="29"/>
      <x:c r="K100" s="65" t="str">
        <x:f>IF(A100="","",IF(J100="مكتملة","مكتمل",IF(OR(H100="",I100=""),"ناقص",IF(I100&lt;'الإعداد'!$D$12,"متأخر",IF(I100&lt;='الإعداد'!$D$12+'الإعداد'!$D$13,"قريب","منتظم")))))</x:f>
      </x:c>
      <x:c r="L100" s="65" t="str">
        <x:f>IF(A100="","",IF(OR(B100="",COUNTIF('الأهداف'!$A$11:$A$100,B100)=0,C100="",D100="",E100="",G100="",H100="",I100="",J100=""),"خطأ","سليم"))</x:f>
      </x:c>
      <x:c r="M100" s="4"/>
      <x:c r="N100" s="4"/>
      <x:c r="O100" s="4"/>
      <x:c r="P100" s="4"/>
      <x:c r="Q100" s="4"/>
      <x:c r="R100" s="4"/>
      <x:c r="S100" s="4"/>
      <x:c r="T100" s="4"/>
      <x:c r="U100" s="4"/>
      <x:c r="V100" s="4"/>
    </x:row>
    <x:row r="101">
      <x:c r="A101" s="93"/>
      <x:c r="B101" s="29"/>
      <x:c r="C101" s="29"/>
      <x:c r="D101" s="29"/>
      <x:c r="E101" s="29"/>
      <x:c r="F101" s="29"/>
      <x:c r="G101" s="29"/>
      <x:c r="H101" s="29"/>
      <x:c r="I101" s="31"/>
      <x:c r="J101" s="29"/>
      <x:c r="K101" s="65" t="str">
        <x:f>IF(A101="","",IF(J101="مكتملة","مكتمل",IF(OR(H101="",I101=""),"ناقص",IF(I101&lt;'الإعداد'!$D$12,"متأخر",IF(I101&lt;='الإعداد'!$D$12+'الإعداد'!$D$13,"قريب","منتظم")))))</x:f>
      </x:c>
      <x:c r="L101" s="65" t="str">
        <x:f>IF(A101="","",IF(OR(B101="",COUNTIF('الأهداف'!$A$11:$A$100,B101)=0,C101="",D101="",E101="",G101="",H101="",I101="",J101=""),"خطأ","سليم"))</x:f>
      </x:c>
      <x:c r="M101" s="4"/>
      <x:c r="N101" s="4"/>
      <x:c r="O101" s="4"/>
      <x:c r="P101" s="4"/>
      <x:c r="Q101" s="4"/>
      <x:c r="R101" s="4"/>
      <x:c r="S101" s="4"/>
      <x:c r="T101" s="4"/>
      <x:c r="U101" s="4"/>
      <x:c r="V101" s="4"/>
    </x:row>
    <x:row r="102">
      <x:c r="A102" s="93"/>
      <x:c r="B102" s="29"/>
      <x:c r="C102" s="29"/>
      <x:c r="D102" s="29"/>
      <x:c r="E102" s="29"/>
      <x:c r="F102" s="29"/>
      <x:c r="G102" s="29"/>
      <x:c r="H102" s="29"/>
      <x:c r="I102" s="31"/>
      <x:c r="J102" s="29"/>
      <x:c r="K102" s="65" t="str">
        <x:f>IF(A102="","",IF(J102="مكتملة","مكتمل",IF(OR(H102="",I102=""),"ناقص",IF(I102&lt;'الإعداد'!$D$12,"متأخر",IF(I102&lt;='الإعداد'!$D$12+'الإعداد'!$D$13,"قريب","منتظم")))))</x:f>
      </x:c>
      <x:c r="L102" s="65" t="str">
        <x:f>IF(A102="","",IF(OR(B102="",COUNTIF('الأهداف'!$A$11:$A$100,B102)=0,C102="",D102="",E102="",G102="",H102="",I102="",J102=""),"خطأ","سليم"))</x:f>
      </x:c>
      <x:c r="M102" s="4"/>
      <x:c r="N102" s="4"/>
      <x:c r="O102" s="4"/>
      <x:c r="P102" s="4"/>
      <x:c r="Q102" s="4"/>
      <x:c r="R102" s="4"/>
      <x:c r="S102" s="4"/>
      <x:c r="T102" s="4"/>
      <x:c r="U102" s="4"/>
      <x:c r="V102" s="4"/>
    </x:row>
    <x:row r="103">
      <x:c r="A103" s="93"/>
      <x:c r="B103" s="29"/>
      <x:c r="C103" s="29"/>
      <x:c r="D103" s="29"/>
      <x:c r="E103" s="29"/>
      <x:c r="F103" s="29"/>
      <x:c r="G103" s="29"/>
      <x:c r="H103" s="29"/>
      <x:c r="I103" s="31"/>
      <x:c r="J103" s="29"/>
      <x:c r="K103" s="65" t="str">
        <x:f>IF(A103="","",IF(J103="مكتملة","مكتمل",IF(OR(H103="",I103=""),"ناقص",IF(I103&lt;'الإعداد'!$D$12,"متأخر",IF(I103&lt;='الإعداد'!$D$12+'الإعداد'!$D$13,"قريب","منتظم")))))</x:f>
      </x:c>
      <x:c r="L103" s="65" t="str">
        <x:f>IF(A103="","",IF(OR(B103="",COUNTIF('الأهداف'!$A$11:$A$100,B103)=0,C103="",D103="",E103="",G103="",H103="",I103="",J103=""),"خطأ","سليم"))</x:f>
      </x:c>
      <x:c r="M103" s="4"/>
      <x:c r="N103" s="4"/>
      <x:c r="O103" s="4"/>
      <x:c r="P103" s="4"/>
      <x:c r="Q103" s="4"/>
      <x:c r="R103" s="4"/>
      <x:c r="S103" s="4"/>
      <x:c r="T103" s="4"/>
      <x:c r="U103" s="4"/>
      <x:c r="V103" s="4"/>
    </x:row>
    <x:row r="104">
      <x:c r="A104" s="93"/>
      <x:c r="B104" s="29"/>
      <x:c r="C104" s="29"/>
      <x:c r="D104" s="29"/>
      <x:c r="E104" s="29"/>
      <x:c r="F104" s="29"/>
      <x:c r="G104" s="29"/>
      <x:c r="H104" s="29"/>
      <x:c r="I104" s="31"/>
      <x:c r="J104" s="29"/>
      <x:c r="K104" s="65" t="str">
        <x:f>IF(A104="","",IF(J104="مكتملة","مكتمل",IF(OR(H104="",I104=""),"ناقص",IF(I104&lt;'الإعداد'!$D$12,"متأخر",IF(I104&lt;='الإعداد'!$D$12+'الإعداد'!$D$13,"قريب","منتظم")))))</x:f>
      </x:c>
      <x:c r="L104" s="65" t="str">
        <x:f>IF(A104="","",IF(OR(B104="",COUNTIF('الأهداف'!$A$11:$A$100,B104)=0,C104="",D104="",E104="",G104="",H104="",I104="",J104=""),"خطأ","سليم"))</x:f>
      </x:c>
      <x:c r="M104" s="4"/>
      <x:c r="N104" s="4"/>
      <x:c r="O104" s="4"/>
      <x:c r="P104" s="4"/>
      <x:c r="Q104" s="4"/>
      <x:c r="R104" s="4"/>
      <x:c r="S104" s="4"/>
      <x:c r="T104" s="4"/>
      <x:c r="U104" s="4"/>
      <x:c r="V104" s="4"/>
    </x:row>
    <x:row r="105">
      <x:c r="A105" s="93"/>
      <x:c r="B105" s="29"/>
      <x:c r="C105" s="29"/>
      <x:c r="D105" s="29"/>
      <x:c r="E105" s="29"/>
      <x:c r="F105" s="29"/>
      <x:c r="G105" s="29"/>
      <x:c r="H105" s="29"/>
      <x:c r="I105" s="31"/>
      <x:c r="J105" s="29"/>
      <x:c r="K105" s="65" t="str">
        <x:f>IF(A105="","",IF(J105="مكتملة","مكتمل",IF(OR(H105="",I105=""),"ناقص",IF(I105&lt;'الإعداد'!$D$12,"متأخر",IF(I105&lt;='الإعداد'!$D$12+'الإعداد'!$D$13,"قريب","منتظم")))))</x:f>
      </x:c>
      <x:c r="L105" s="65" t="str">
        <x:f>IF(A105="","",IF(OR(B105="",COUNTIF('الأهداف'!$A$11:$A$100,B105)=0,C105="",D105="",E105="",G105="",H105="",I105="",J105=""),"خطأ","سليم"))</x:f>
      </x:c>
      <x:c r="M105" s="4"/>
      <x:c r="N105" s="4"/>
      <x:c r="O105" s="4"/>
      <x:c r="P105" s="4"/>
      <x:c r="Q105" s="4"/>
      <x:c r="R105" s="4"/>
      <x:c r="S105" s="4"/>
      <x:c r="T105" s="4"/>
      <x:c r="U105" s="4"/>
      <x:c r="V105" s="4"/>
    </x:row>
    <x:row r="106">
      <x:c r="A106" s="93"/>
      <x:c r="B106" s="29"/>
      <x:c r="C106" s="29"/>
      <x:c r="D106" s="29"/>
      <x:c r="E106" s="29"/>
      <x:c r="F106" s="29"/>
      <x:c r="G106" s="29"/>
      <x:c r="H106" s="29"/>
      <x:c r="I106" s="31"/>
      <x:c r="J106" s="29"/>
      <x:c r="K106" s="65" t="str">
        <x:f>IF(A106="","",IF(J106="مكتملة","مكتمل",IF(OR(H106="",I106=""),"ناقص",IF(I106&lt;'الإعداد'!$D$12,"متأخر",IF(I106&lt;='الإعداد'!$D$12+'الإعداد'!$D$13,"قريب","منتظم")))))</x:f>
      </x:c>
      <x:c r="L106" s="65" t="str">
        <x:f>IF(A106="","",IF(OR(B106="",COUNTIF('الأهداف'!$A$11:$A$100,B106)=0,C106="",D106="",E106="",G106="",H106="",I106="",J106=""),"خطأ","سليم"))</x:f>
      </x:c>
      <x:c r="M106" s="4"/>
      <x:c r="N106" s="4"/>
      <x:c r="O106" s="4"/>
      <x:c r="P106" s="4"/>
      <x:c r="Q106" s="4"/>
      <x:c r="R106" s="4"/>
      <x:c r="S106" s="4"/>
      <x:c r="T106" s="4"/>
      <x:c r="U106" s="4"/>
      <x:c r="V106" s="4"/>
    </x:row>
    <x:row r="107">
      <x:c r="A107" s="93"/>
      <x:c r="B107" s="29"/>
      <x:c r="C107" s="29"/>
      <x:c r="D107" s="29"/>
      <x:c r="E107" s="29"/>
      <x:c r="F107" s="29"/>
      <x:c r="G107" s="29"/>
      <x:c r="H107" s="29"/>
      <x:c r="I107" s="31"/>
      <x:c r="J107" s="29"/>
      <x:c r="K107" s="65" t="str">
        <x:f>IF(A107="","",IF(J107="مكتملة","مكتمل",IF(OR(H107="",I107=""),"ناقص",IF(I107&lt;'الإعداد'!$D$12,"متأخر",IF(I107&lt;='الإعداد'!$D$12+'الإعداد'!$D$13,"قريب","منتظم")))))</x:f>
      </x:c>
      <x:c r="L107" s="65" t="str">
        <x:f>IF(A107="","",IF(OR(B107="",COUNTIF('الأهداف'!$A$11:$A$100,B107)=0,C107="",D107="",E107="",G107="",H107="",I107="",J107=""),"خطأ","سليم"))</x:f>
      </x:c>
      <x:c r="M107" s="4"/>
      <x:c r="N107" s="4"/>
      <x:c r="O107" s="4"/>
      <x:c r="P107" s="4"/>
      <x:c r="Q107" s="4"/>
      <x:c r="R107" s="4"/>
      <x:c r="S107" s="4"/>
      <x:c r="T107" s="4"/>
      <x:c r="U107" s="4"/>
      <x:c r="V107" s="4"/>
    </x:row>
    <x:row r="108">
      <x:c r="A108" s="93"/>
      <x:c r="B108" s="29"/>
      <x:c r="C108" s="29"/>
      <x:c r="D108" s="29"/>
      <x:c r="E108" s="29"/>
      <x:c r="F108" s="29"/>
      <x:c r="G108" s="29"/>
      <x:c r="H108" s="29"/>
      <x:c r="I108" s="31"/>
      <x:c r="J108" s="29"/>
      <x:c r="K108" s="65" t="str">
        <x:f>IF(A108="","",IF(J108="مكتملة","مكتمل",IF(OR(H108="",I108=""),"ناقص",IF(I108&lt;'الإعداد'!$D$12,"متأخر",IF(I108&lt;='الإعداد'!$D$12+'الإعداد'!$D$13,"قريب","منتظم")))))</x:f>
      </x:c>
      <x:c r="L108" s="65" t="str">
        <x:f>IF(A108="","",IF(OR(B108="",COUNTIF('الأهداف'!$A$11:$A$100,B108)=0,C108="",D108="",E108="",G108="",H108="",I108="",J108=""),"خطأ","سليم"))</x:f>
      </x:c>
      <x:c r="M108" s="4"/>
      <x:c r="N108" s="4"/>
      <x:c r="O108" s="4"/>
      <x:c r="P108" s="4"/>
      <x:c r="Q108" s="4"/>
      <x:c r="R108" s="4"/>
      <x:c r="S108" s="4"/>
      <x:c r="T108" s="4"/>
      <x:c r="U108" s="4"/>
      <x:c r="V108" s="4"/>
    </x:row>
    <x:row r="109">
      <x:c r="A109" s="93"/>
      <x:c r="B109" s="29"/>
      <x:c r="C109" s="29"/>
      <x:c r="D109" s="29"/>
      <x:c r="E109" s="29"/>
      <x:c r="F109" s="29"/>
      <x:c r="G109" s="29"/>
      <x:c r="H109" s="29"/>
      <x:c r="I109" s="31"/>
      <x:c r="J109" s="29"/>
      <x:c r="K109" s="65" t="str">
        <x:f>IF(A109="","",IF(J109="مكتملة","مكتمل",IF(OR(H109="",I109=""),"ناقص",IF(I109&lt;'الإعداد'!$D$12,"متأخر",IF(I109&lt;='الإعداد'!$D$12+'الإعداد'!$D$13,"قريب","منتظم")))))</x:f>
      </x:c>
      <x:c r="L109" s="65" t="str">
        <x:f>IF(A109="","",IF(OR(B109="",COUNTIF('الأهداف'!$A$11:$A$100,B109)=0,C109="",D109="",E109="",G109="",H109="",I109="",J109=""),"خطأ","سليم"))</x:f>
      </x:c>
      <x:c r="M109" s="4"/>
      <x:c r="N109" s="4"/>
      <x:c r="O109" s="4"/>
      <x:c r="P109" s="4"/>
      <x:c r="Q109" s="4"/>
      <x:c r="R109" s="4"/>
      <x:c r="S109" s="4"/>
      <x:c r="T109" s="4"/>
      <x:c r="U109" s="4"/>
      <x:c r="V109" s="4"/>
    </x:row>
    <x:row r="110">
      <x:c r="A110" s="93"/>
      <x:c r="B110" s="29"/>
      <x:c r="C110" s="29"/>
      <x:c r="D110" s="29"/>
      <x:c r="E110" s="29"/>
      <x:c r="F110" s="29"/>
      <x:c r="G110" s="29"/>
      <x:c r="H110" s="29"/>
      <x:c r="I110" s="31"/>
      <x:c r="J110" s="29"/>
      <x:c r="K110" s="65" t="str">
        <x:f>IF(A110="","",IF(J110="مكتملة","مكتمل",IF(OR(H110="",I110=""),"ناقص",IF(I110&lt;'الإعداد'!$D$12,"متأخر",IF(I110&lt;='الإعداد'!$D$12+'الإعداد'!$D$13,"قريب","منتظم")))))</x:f>
      </x:c>
      <x:c r="L110" s="65" t="str">
        <x:f>IF(A110="","",IF(OR(B110="",COUNTIF('الأهداف'!$A$11:$A$100,B110)=0,C110="",D110="",E110="",G110="",H110="",I110="",J110=""),"خطأ","سليم"))</x:f>
      </x:c>
      <x:c r="M110" s="4"/>
      <x:c r="N110" s="4"/>
      <x:c r="O110" s="4"/>
      <x:c r="P110" s="4"/>
      <x:c r="Q110" s="4"/>
      <x:c r="R110" s="4"/>
      <x:c r="S110" s="4"/>
      <x:c r="T110" s="4"/>
      <x:c r="U110" s="4"/>
      <x:c r="V110" s="4"/>
    </x:row>
    <x:row r="111">
      <x:c r="A111" s="93"/>
      <x:c r="B111" s="29"/>
      <x:c r="C111" s="29"/>
      <x:c r="D111" s="29"/>
      <x:c r="E111" s="29"/>
      <x:c r="F111" s="29"/>
      <x:c r="G111" s="29"/>
      <x:c r="H111" s="29"/>
      <x:c r="I111" s="31"/>
      <x:c r="J111" s="29"/>
      <x:c r="K111" s="65" t="str">
        <x:f>IF(A111="","",IF(J111="مكتملة","مكتمل",IF(OR(H111="",I111=""),"ناقص",IF(I111&lt;'الإعداد'!$D$12,"متأخر",IF(I111&lt;='الإعداد'!$D$12+'الإعداد'!$D$13,"قريب","منتظم")))))</x:f>
      </x:c>
      <x:c r="L111" s="65" t="str">
        <x:f>IF(A111="","",IF(OR(B111="",COUNTIF('الأهداف'!$A$11:$A$100,B111)=0,C111="",D111="",E111="",G111="",H111="",I111="",J111=""),"خطأ","سليم"))</x:f>
      </x:c>
      <x:c r="M111" s="4"/>
      <x:c r="N111" s="4"/>
      <x:c r="O111" s="4"/>
      <x:c r="P111" s="4"/>
      <x:c r="Q111" s="4"/>
      <x:c r="R111" s="4"/>
      <x:c r="S111" s="4"/>
      <x:c r="T111" s="4"/>
      <x:c r="U111" s="4"/>
      <x:c r="V111" s="4"/>
    </x:row>
    <x:row r="112">
      <x:c r="A112" s="93"/>
      <x:c r="B112" s="29"/>
      <x:c r="C112" s="29"/>
      <x:c r="D112" s="29"/>
      <x:c r="E112" s="29"/>
      <x:c r="F112" s="29"/>
      <x:c r="G112" s="29"/>
      <x:c r="H112" s="29"/>
      <x:c r="I112" s="31"/>
      <x:c r="J112" s="29"/>
      <x:c r="K112" s="65" t="str">
        <x:f>IF(A112="","",IF(J112="مكتملة","مكتمل",IF(OR(H112="",I112=""),"ناقص",IF(I112&lt;'الإعداد'!$D$12,"متأخر",IF(I112&lt;='الإعداد'!$D$12+'الإعداد'!$D$13,"قريب","منتظم")))))</x:f>
      </x:c>
      <x:c r="L112" s="65" t="str">
        <x:f>IF(A112="","",IF(OR(B112="",COUNTIF('الأهداف'!$A$11:$A$100,B112)=0,C112="",D112="",E112="",G112="",H112="",I112="",J112=""),"خطأ","سليم"))</x:f>
      </x:c>
      <x:c r="M112" s="4"/>
      <x:c r="N112" s="4"/>
      <x:c r="O112" s="4"/>
      <x:c r="P112" s="4"/>
      <x:c r="Q112" s="4"/>
      <x:c r="R112" s="4"/>
      <x:c r="S112" s="4"/>
      <x:c r="T112" s="4"/>
      <x:c r="U112" s="4"/>
      <x:c r="V112" s="4"/>
    </x:row>
    <x:row r="113">
      <x:c r="A113" s="93"/>
      <x:c r="B113" s="29"/>
      <x:c r="C113" s="29"/>
      <x:c r="D113" s="29"/>
      <x:c r="E113" s="29"/>
      <x:c r="F113" s="29"/>
      <x:c r="G113" s="29"/>
      <x:c r="H113" s="29"/>
      <x:c r="I113" s="31"/>
      <x:c r="J113" s="29"/>
      <x:c r="K113" s="65" t="str">
        <x:f>IF(A113="","",IF(J113="مكتملة","مكتمل",IF(OR(H113="",I113=""),"ناقص",IF(I113&lt;'الإعداد'!$D$12,"متأخر",IF(I113&lt;='الإعداد'!$D$12+'الإعداد'!$D$13,"قريب","منتظم")))))</x:f>
      </x:c>
      <x:c r="L113" s="65" t="str">
        <x:f>IF(A113="","",IF(OR(B113="",COUNTIF('الأهداف'!$A$11:$A$100,B113)=0,C113="",D113="",E113="",G113="",H113="",I113="",J113=""),"خطأ","سليم"))</x:f>
      </x:c>
      <x:c r="M113" s="4"/>
      <x:c r="N113" s="4"/>
      <x:c r="O113" s="4"/>
      <x:c r="P113" s="4"/>
      <x:c r="Q113" s="4"/>
      <x:c r="R113" s="4"/>
      <x:c r="S113" s="4"/>
      <x:c r="T113" s="4"/>
      <x:c r="U113" s="4"/>
      <x:c r="V113" s="4"/>
    </x:row>
    <x:row r="114">
      <x:c r="A114" s="93"/>
      <x:c r="B114" s="29"/>
      <x:c r="C114" s="29"/>
      <x:c r="D114" s="29"/>
      <x:c r="E114" s="29"/>
      <x:c r="F114" s="29"/>
      <x:c r="G114" s="29"/>
      <x:c r="H114" s="29"/>
      <x:c r="I114" s="31"/>
      <x:c r="J114" s="29"/>
      <x:c r="K114" s="65" t="str">
        <x:f>IF(A114="","",IF(J114="مكتملة","مكتمل",IF(OR(H114="",I114=""),"ناقص",IF(I114&lt;'الإعداد'!$D$12,"متأخر",IF(I114&lt;='الإعداد'!$D$12+'الإعداد'!$D$13,"قريب","منتظم")))))</x:f>
      </x:c>
      <x:c r="L114" s="65" t="str">
        <x:f>IF(A114="","",IF(OR(B114="",COUNTIF('الأهداف'!$A$11:$A$100,B114)=0,C114="",D114="",E114="",G114="",H114="",I114="",J114=""),"خطأ","سليم"))</x:f>
      </x:c>
      <x:c r="M114" s="4"/>
      <x:c r="N114" s="4"/>
      <x:c r="O114" s="4"/>
      <x:c r="P114" s="4"/>
      <x:c r="Q114" s="4"/>
      <x:c r="R114" s="4"/>
      <x:c r="S114" s="4"/>
      <x:c r="T114" s="4"/>
      <x:c r="U114" s="4"/>
      <x:c r="V114" s="4"/>
    </x:row>
    <x:row r="115">
      <x:c r="A115" s="93"/>
      <x:c r="B115" s="29"/>
      <x:c r="C115" s="29"/>
      <x:c r="D115" s="29"/>
      <x:c r="E115" s="29"/>
      <x:c r="F115" s="29"/>
      <x:c r="G115" s="29"/>
      <x:c r="H115" s="29"/>
      <x:c r="I115" s="31"/>
      <x:c r="J115" s="29"/>
      <x:c r="K115" s="65" t="str">
        <x:f>IF(A115="","",IF(J115="مكتملة","مكتمل",IF(OR(H115="",I115=""),"ناقص",IF(I115&lt;'الإعداد'!$D$12,"متأخر",IF(I115&lt;='الإعداد'!$D$12+'الإعداد'!$D$13,"قريب","منتظم")))))</x:f>
      </x:c>
      <x:c r="L115" s="65" t="str">
        <x:f>IF(A115="","",IF(OR(B115="",COUNTIF('الأهداف'!$A$11:$A$100,B115)=0,C115="",D115="",E115="",G115="",H115="",I115="",J115=""),"خطأ","سليم"))</x:f>
      </x:c>
      <x:c r="M115" s="4"/>
      <x:c r="N115" s="4"/>
      <x:c r="O115" s="4"/>
      <x:c r="P115" s="4"/>
      <x:c r="Q115" s="4"/>
      <x:c r="R115" s="4"/>
      <x:c r="S115" s="4"/>
      <x:c r="T115" s="4"/>
      <x:c r="U115" s="4"/>
      <x:c r="V115" s="4"/>
    </x:row>
    <x:row r="116">
      <x:c r="A116" s="93"/>
      <x:c r="B116" s="29"/>
      <x:c r="C116" s="29"/>
      <x:c r="D116" s="29"/>
      <x:c r="E116" s="29"/>
      <x:c r="F116" s="29"/>
      <x:c r="G116" s="29"/>
      <x:c r="H116" s="29"/>
      <x:c r="I116" s="31"/>
      <x:c r="J116" s="29"/>
      <x:c r="K116" s="65" t="str">
        <x:f>IF(A116="","",IF(J116="مكتملة","مكتمل",IF(OR(H116="",I116=""),"ناقص",IF(I116&lt;'الإعداد'!$D$12,"متأخر",IF(I116&lt;='الإعداد'!$D$12+'الإعداد'!$D$13,"قريب","منتظم")))))</x:f>
      </x:c>
      <x:c r="L116" s="65" t="str">
        <x:f>IF(A116="","",IF(OR(B116="",COUNTIF('الأهداف'!$A$11:$A$100,B116)=0,C116="",D116="",E116="",G116="",H116="",I116="",J116=""),"خطأ","سليم"))</x:f>
      </x:c>
      <x:c r="M116" s="4"/>
      <x:c r="N116" s="4"/>
      <x:c r="O116" s="4"/>
      <x:c r="P116" s="4"/>
      <x:c r="Q116" s="4"/>
      <x:c r="R116" s="4"/>
      <x:c r="S116" s="4"/>
      <x:c r="T116" s="4"/>
      <x:c r="U116" s="4"/>
      <x:c r="V116" s="4"/>
    </x:row>
    <x:row r="117">
      <x:c r="A117" s="93"/>
      <x:c r="B117" s="29"/>
      <x:c r="C117" s="29"/>
      <x:c r="D117" s="29"/>
      <x:c r="E117" s="29"/>
      <x:c r="F117" s="29"/>
      <x:c r="G117" s="29"/>
      <x:c r="H117" s="29"/>
      <x:c r="I117" s="31"/>
      <x:c r="J117" s="29"/>
      <x:c r="K117" s="65" t="str">
        <x:f>IF(A117="","",IF(J117="مكتملة","مكتمل",IF(OR(H117="",I117=""),"ناقص",IF(I117&lt;'الإعداد'!$D$12,"متأخر",IF(I117&lt;='الإعداد'!$D$12+'الإعداد'!$D$13,"قريب","منتظم")))))</x:f>
      </x:c>
      <x:c r="L117" s="65" t="str">
        <x:f>IF(A117="","",IF(OR(B117="",COUNTIF('الأهداف'!$A$11:$A$100,B117)=0,C117="",D117="",E117="",G117="",H117="",I117="",J117=""),"خطأ","سليم"))</x:f>
      </x:c>
      <x:c r="M117" s="4"/>
      <x:c r="N117" s="4"/>
      <x:c r="O117" s="4"/>
      <x:c r="P117" s="4"/>
      <x:c r="Q117" s="4"/>
      <x:c r="R117" s="4"/>
      <x:c r="S117" s="4"/>
      <x:c r="T117" s="4"/>
      <x:c r="U117" s="4"/>
      <x:c r="V117" s="4"/>
    </x:row>
    <x:row r="118">
      <x:c r="A118" s="93"/>
      <x:c r="B118" s="29"/>
      <x:c r="C118" s="29"/>
      <x:c r="D118" s="29"/>
      <x:c r="E118" s="29"/>
      <x:c r="F118" s="29"/>
      <x:c r="G118" s="29"/>
      <x:c r="H118" s="29"/>
      <x:c r="I118" s="31"/>
      <x:c r="J118" s="29"/>
      <x:c r="K118" s="65" t="str">
        <x:f>IF(A118="","",IF(J118="مكتملة","مكتمل",IF(OR(H118="",I118=""),"ناقص",IF(I118&lt;'الإعداد'!$D$12,"متأخر",IF(I118&lt;='الإعداد'!$D$12+'الإعداد'!$D$13,"قريب","منتظم")))))</x:f>
      </x:c>
      <x:c r="L118" s="65" t="str">
        <x:f>IF(A118="","",IF(OR(B118="",COUNTIF('الأهداف'!$A$11:$A$100,B118)=0,C118="",D118="",E118="",G118="",H118="",I118="",J118=""),"خطأ","سليم"))</x:f>
      </x:c>
      <x:c r="M118" s="4"/>
      <x:c r="N118" s="4"/>
      <x:c r="O118" s="4"/>
      <x:c r="P118" s="4"/>
      <x:c r="Q118" s="4"/>
      <x:c r="R118" s="4"/>
      <x:c r="S118" s="4"/>
      <x:c r="T118" s="4"/>
      <x:c r="U118" s="4"/>
      <x:c r="V118" s="4"/>
    </x:row>
    <x:row r="119">
      <x:c r="A119" s="93"/>
      <x:c r="B119" s="29"/>
      <x:c r="C119" s="29"/>
      <x:c r="D119" s="29"/>
      <x:c r="E119" s="29"/>
      <x:c r="F119" s="29"/>
      <x:c r="G119" s="29"/>
      <x:c r="H119" s="29"/>
      <x:c r="I119" s="31"/>
      <x:c r="J119" s="29"/>
      <x:c r="K119" s="65" t="str">
        <x:f>IF(A119="","",IF(J119="مكتملة","مكتمل",IF(OR(H119="",I119=""),"ناقص",IF(I119&lt;'الإعداد'!$D$12,"متأخر",IF(I119&lt;='الإعداد'!$D$12+'الإعداد'!$D$13,"قريب","منتظم")))))</x:f>
      </x:c>
      <x:c r="L119" s="65" t="str">
        <x:f>IF(A119="","",IF(OR(B119="",COUNTIF('الأهداف'!$A$11:$A$100,B119)=0,C119="",D119="",E119="",G119="",H119="",I119="",J119=""),"خطأ","سليم"))</x:f>
      </x:c>
      <x:c r="M119" s="4"/>
      <x:c r="N119" s="4"/>
      <x:c r="O119" s="4"/>
      <x:c r="P119" s="4"/>
      <x:c r="Q119" s="4"/>
      <x:c r="R119" s="4"/>
      <x:c r="S119" s="4"/>
      <x:c r="T119" s="4"/>
      <x:c r="U119" s="4"/>
      <x:c r="V119" s="4"/>
    </x:row>
    <x:row r="120">
      <x:c r="A120" s="104"/>
      <x:c r="B120" s="30"/>
      <x:c r="C120" s="30"/>
      <x:c r="D120" s="30"/>
      <x:c r="E120" s="30"/>
      <x:c r="F120" s="30"/>
      <x:c r="G120" s="30"/>
      <x:c r="H120" s="30"/>
      <x:c r="I120" s="71"/>
      <x:c r="J120" s="30"/>
      <x:c r="K120" s="66" t="str">
        <x:f>IF(A120="","",IF(J120="مكتملة","مكتمل",IF(OR(H120="",I120=""),"ناقص",IF(I120&lt;'الإعداد'!$D$12,"متأخر",IF(I120&lt;='الإعداد'!$D$12+'الإعداد'!$D$13,"قريب","منتظم")))))</x:f>
      </x:c>
      <x:c r="L120" s="66" t="str">
        <x:f>IF(A120="","",IF(OR(B120="",COUNTIF('الأهداف'!$A$11:$A$100,B120)=0,C120="",D120="",E120="",G120="",H120="",I120="",J120=""),"خطأ","سليم"))</x:f>
      </x:c>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K11:K120">
    <x:cfRule type="containsText" dxfId="16" priority="1" operator="containsText" text="متأخر"/>
  </x:conditionalFormatting>
  <x:conditionalFormatting sqref="L11:L120">
    <x:cfRule type="containsText" dxfId="17" priority="2" operator="containsText" text="خطأ"/>
  </x:conditionalFormatting>
  <x:dataValidations count="1">
    <x:dataValidation type="list" sqref="J11:J120">
      <x:formula1>$AA$1:$AA$4</x:formula1>
    </x:dataValidation>
  </x:dataValidations>
  <x:pageMargins left="0.7" right="0.7" top="0.75" bottom="0.75" header="0.3" footer="0.3"/>
  <x:tableParts count="1">
    <x:tablePart xmlns:r="http://schemas.openxmlformats.org/officeDocument/2006/relationships" r:id="Re2df7cf75e164378"/>
  </x:tableParts>
</x:worksheet>
</file>

<file path=xl/worksheets/sheet10.xml><?xml version="1.0" encoding="utf-8"?>
<x:worksheet xmlns:x="http://schemas.openxmlformats.org/spreadsheetml/2006/main">
  <x:sheetViews>
    <x:sheetView showGridLines="0" workbookViewId="0" rightToLeft="1"/>
  </x:sheetViews>
  <x:sheetFormatPr defaultRowHeight="15"/>
  <x:cols>
    <x:col min="1" max="1" width="18" hidden="0" customWidth="1"/>
    <x:col min="2" max="2" width="18" hidden="0" customWidth="1"/>
    <x:col min="3" max="3" width="30" hidden="0" customWidth="1"/>
    <x:col min="4" max="4" width="18" hidden="0" customWidth="1"/>
    <x:col min="5" max="5" width="18" hidden="0" customWidth="1"/>
    <x:col min="6" max="6" width="18" hidden="0" customWidth="1"/>
    <x:col min="7" max="7" width="15" hidden="0" customWidth="1"/>
    <x:col min="8" max="8" width="4" hidden="0" customWidth="1"/>
    <x:col min="9" max="9" width="3" hidden="0" customWidth="1"/>
    <x:col min="10" max="10" width="26" hidden="0" customWidth="1"/>
    <x:col min="11" max="11" width="4" hidden="0" customWidth="1"/>
    <x:col min="12" max="12" width="3" hidden="0" customWidth="1"/>
    <x:col min="13" max="13" width="26" hidden="0" customWidth="1"/>
    <x:col min="14" max="14" width="4" hidden="0" customWidth="1"/>
    <x:col min="15" max="15" width="3" hidden="0" customWidth="1"/>
    <x:col min="16" max="16" width="30" hidden="0" customWidth="1"/>
    <x:col min="17" max="17" width="4"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8" t="str">
        <x:v>الإعداد</x:v>
      </x:c>
      <x:c r="T2" s="9" t="str">
        <x:v>الإعداد</x:v>
      </x:c>
      <x:c r="U2" s="13" t="str">
        <x:v>التدقيق</x:v>
      </x:c>
      <x:c r="V2" s="14" t="str">
        <x:v>التدقيق</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إعدادات التحكم</x:v>
      </x:c>
      <x:c r="B4" s="15" t="str">
        <x:v>إعدادات التحكم</x:v>
      </x:c>
      <x:c r="C4" s="15" t="str">
        <x:v>إعدادات التحكم</x:v>
      </x:c>
      <x:c r="D4" s="15" t="str">
        <x:v>إعدادات التحكم</x:v>
      </x:c>
      <x:c r="E4" s="15" t="str">
        <x:v>إعدادات التحكم</x:v>
      </x:c>
      <x:c r="F4" s="15" t="str">
        <x:v>إعدادات التحكم</x:v>
      </x:c>
      <x:c r="G4" s="15" t="str">
        <x:v>إعدادات التحكم</x:v>
      </x:c>
      <x:c r="H4" s="15" t="str">
        <x:v>إعدادات التحكم</x:v>
      </x:c>
      <x:c r="I4" s="15" t="str">
        <x:v>إعدادات التحكم</x:v>
      </x:c>
      <x:c r="J4" s="15" t="str">
        <x:v>إعدادات التحكم</x:v>
      </x:c>
      <x:c r="K4" s="15" t="str">
        <x:v>إعدادات التحكم</x:v>
      </x:c>
      <x:c r="L4" s="15" t="str">
        <x:v>إعدادات التحكم</x:v>
      </x:c>
      <x:c r="M4" s="15" t="str">
        <x:v>إعدادات التحكم</x:v>
      </x:c>
      <x:c r="N4" s="15" t="str">
        <x:v>إعدادات التحكم</x:v>
      </x:c>
      <x:c r="O4" s="15" t="str">
        <x:v>إعدادات التحكم</x:v>
      </x:c>
      <x:c r="P4" s="15" t="str">
        <x:v>إعدادات التحكم</x:v>
      </x:c>
      <x:c r="Q4" s="15" t="str">
        <x:v>إعدادات التحكم</x:v>
      </x:c>
      <x:c r="R4" s="15" t="str">
        <x:v>إعدادات التحكم</x:v>
      </x:c>
      <x:c r="S4" s="15" t="str">
        <x:v>إعدادات التحكم</x:v>
      </x:c>
      <x:c r="T4" s="15" t="str">
        <x:v>إعدادات التحكم</x:v>
      </x:c>
      <x:c r="U4" s="15" t="str">
        <x:v>إعدادات التحكم</x:v>
      </x:c>
      <x:c r="V4" s="15" t="str">
        <x:v>إعدادات التحكم</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إعدادات التخطيط</x:v>
      </x:c>
      <x:c r="B6" s="17" t="str">
        <x:v>إعدادات التخطيط</x:v>
      </x:c>
      <x:c r="C6" s="17" t="str">
        <x:v>إعدادات التخطيط</x:v>
      </x:c>
      <x:c r="D6" s="17" t="str">
        <x:v>إعدادات التخطيط</x:v>
      </x:c>
      <x:c r="E6" s="17" t="str">
        <x:v>إعدادات التخطيط</x:v>
      </x:c>
      <x:c r="F6" s="17" t="str">
        <x:v>إعدادات التخطيط</x:v>
      </x:c>
      <x:c r="G6" s="17" t="str">
        <x:v>إعدادات التخطيط</x:v>
      </x:c>
      <x:c r="H6" s="17" t="str">
        <x:v>إعدادات التخطيط</x:v>
      </x:c>
      <x:c r="I6" s="17" t="str">
        <x:v>إعدادات التخطيط</x:v>
      </x:c>
      <x:c r="J6" s="17" t="str">
        <x:v>إعدادات التخطيط</x:v>
      </x:c>
      <x:c r="K6" s="17" t="str">
        <x:v>إعدادات التخطيط</x:v>
      </x:c>
      <x:c r="L6" s="17" t="str">
        <x:v>إعدادات التخطيط</x:v>
      </x:c>
      <x:c r="M6" s="17" t="str">
        <x:v>إعدادات التخطيط</x:v>
      </x:c>
      <x:c r="N6" s="17" t="str">
        <x:v>إعدادات التخطيط</x:v>
      </x:c>
      <x:c r="O6" s="17" t="str">
        <x:v>إعدادات التخطيط</x:v>
      </x:c>
      <x:c r="P6" s="17" t="str">
        <x:v>إعدادات التخطيط</x:v>
      </x:c>
      <x:c r="Q6" s="17" t="str">
        <x:v>إعدادات التخطيط</x:v>
      </x:c>
      <x:c r="R6" s="17" t="str">
        <x:v>إعدادات التخطيط</x:v>
      </x:c>
      <x:c r="S6" s="17" t="str">
        <x:v>إعدادات التخطيط</x:v>
      </x:c>
      <x:c r="T6" s="17" t="str">
        <x:v>إعدادات التخطيط</x:v>
      </x:c>
      <x:c r="U6" s="17" t="str">
        <x:v>إعدادات التخطيط</x:v>
      </x:c>
      <x:c r="V6" s="17" t="str">
        <x:v>إعدادات التخطيط</x:v>
      </x:c>
    </x:row>
    <x:row r="7" ht="22" customHeight="1">
      <x:c r="A7" s="18" t="str">
        <x:v>حدد فترة التخطيط والتنبيهات والقوائم والأولويات وتعريفات المؤشرات.</x:v>
      </x:c>
      <x:c r="B7" s="18" t="str">
        <x:v>حدد فترة التخطيط والتنبيهات والقوائم والأولويات وتعريفات المؤشرات.</x:v>
      </x:c>
      <x:c r="C7" s="18" t="str">
        <x:v>حدد فترة التخطيط والتنبيهات والقوائم والأولويات وتعريفات المؤشرات.</x:v>
      </x:c>
      <x:c r="D7" s="18" t="str">
        <x:v>حدد فترة التخطيط والتنبيهات والقوائم والأولويات وتعريفات المؤشرات.</x:v>
      </x:c>
      <x:c r="E7" s="18" t="str">
        <x:v>حدد فترة التخطيط والتنبيهات والقوائم والأولويات وتعريفات المؤشرات.</x:v>
      </x:c>
      <x:c r="F7" s="18" t="str">
        <x:v>حدد فترة التخطيط والتنبيهات والقوائم والأولويات وتعريفات المؤشرات.</x:v>
      </x:c>
      <x:c r="G7" s="18" t="str">
        <x:v>حدد فترة التخطيط والتنبيهات والقوائم والأولويات وتعريفات المؤشرات.</x:v>
      </x:c>
      <x:c r="H7" s="18" t="str">
        <x:v>حدد فترة التخطيط والتنبيهات والقوائم والأولويات وتعريفات المؤشرات.</x:v>
      </x:c>
      <x:c r="I7" s="18" t="str">
        <x:v>حدد فترة التخطيط والتنبيهات والقوائم والأولويات وتعريفات المؤشرات.</x:v>
      </x:c>
      <x:c r="J7" s="18" t="str">
        <x:v>حدد فترة التخطيط والتنبيهات والقوائم والأولويات وتعريفات المؤشرات.</x:v>
      </x:c>
      <x:c r="K7" s="18" t="str">
        <x:v>حدد فترة التخطيط والتنبيهات والقوائم والأولويات وتعريفات المؤشرات.</x:v>
      </x:c>
      <x:c r="L7" s="18" t="str">
        <x:v>حدد فترة التخطيط والتنبيهات والقوائم والأولويات وتعريفات المؤشرات.</x:v>
      </x:c>
      <x:c r="M7" s="18" t="str">
        <x:v>حدد فترة التخطيط والتنبيهات والقوائم والأولويات وتعريفات المؤشرات.</x:v>
      </x:c>
      <x:c r="N7" s="18" t="str">
        <x:v>حدد فترة التخطيط والتنبيهات والقوائم والأولويات وتعريفات المؤشرات.</x:v>
      </x:c>
      <x:c r="O7" s="18" t="str">
        <x:v>حدد فترة التخطيط والتنبيهات والقوائم والأولويات وتعريفات المؤشرات.</x:v>
      </x:c>
      <x:c r="P7" s="18" t="str">
        <x:v>حدد فترة التخطيط والتنبيهات والقوائم والأولويات وتعريفات المؤشرات.</x:v>
      </x:c>
      <x:c r="Q7" s="18" t="str">
        <x:v>حدد فترة التخطيط والتنبيهات والقوائم والأولويات وتعريفات المؤشرات.</x:v>
      </x:c>
      <x:c r="R7" s="18" t="str">
        <x:v>حدد فترة التخطيط والتنبيهات والقوائم والأولويات وتعريفات المؤشرات.</x:v>
      </x:c>
      <x:c r="S7" s="18" t="str">
        <x:v>حدد فترة التخطيط والتنبيهات والقوائم والأولويات وتعريفات المؤشرات.</x:v>
      </x:c>
      <x:c r="T7" s="18" t="str">
        <x:v>حدد فترة التخطيط والتنبيهات والقوائم والأولويات وتعريفات المؤشرات.</x:v>
      </x:c>
      <x:c r="U7" s="18" t="str">
        <x:v>حدد فترة التخطيط والتنبيهات والقوائم والأولويات وتعريفات المؤشرات.</x:v>
      </x:c>
      <x:c r="V7" s="18" t="str">
        <x:v>حدد فترة التخطيط والتنبيهات والقوائم والأولويات وتعريفات المؤشرات.</x:v>
      </x:c>
    </x:row>
    <x:row r="8">
      <x:c r="A8" s="4"/>
      <x:c r="B8" s="4"/>
      <x:c r="C8" s="4"/>
      <x:c r="D8" s="4"/>
      <x:c r="E8" s="4"/>
      <x:c r="F8" s="4"/>
      <x:c r="G8" s="4"/>
      <x:c r="H8" s="4"/>
      <x:c r="I8" s="4"/>
      <x:c r="J8" s="4"/>
      <x:c r="K8" s="4"/>
      <x:c r="L8" s="4"/>
      <x:c r="M8" s="4"/>
      <x:c r="N8" s="4"/>
      <x:c r="O8" s="4"/>
      <x:c r="P8" s="4"/>
      <x:c r="Q8" s="4"/>
      <x:c r="R8" s="4"/>
      <x:c r="S8" s="4"/>
      <x:c r="T8" s="4"/>
      <x:c r="U8" s="4"/>
      <x:c r="V8" s="4"/>
    </x:row>
    <x:row r="9">
      <x:c r="A9" s="21" t="str">
        <x:v>إعدادات التخطيط</x:v>
      </x:c>
      <x:c r="B9" s="22" t="str">
        <x:v>إعدادات التخطيط</x:v>
      </x:c>
      <x:c r="C9" s="22" t="str">
        <x:v>إعدادات التخطيط</x:v>
      </x:c>
      <x:c r="D9" s="22" t="str">
        <x:v>إعدادات التخطيط</x:v>
      </x:c>
      <x:c r="E9" s="22" t="str">
        <x:v>إعدادات التخطيط</x:v>
      </x:c>
      <x:c r="F9" s="22" t="str">
        <x:v>إعدادات التخطيط</x:v>
      </x:c>
      <x:c r="G9" s="22" t="str">
        <x:v>إعدادات التخطيط</x:v>
      </x:c>
      <x:c r="H9" s="23" t="str">
        <x:v>إعدادات التخطيط</x:v>
      </x:c>
      <x:c r="I9" s="4"/>
      <x:c r="J9" s="21" t="str">
        <x:v>الأقسام</x:v>
      </x:c>
      <x:c r="K9" s="23" t="str">
        <x:v>الأقسام</x:v>
      </x:c>
      <x:c r="L9" s="4"/>
      <x:c r="M9" s="21" t="str">
        <x:v>المسؤولون</x:v>
      </x:c>
      <x:c r="N9" s="23" t="str">
        <x:v>المسؤولون</x:v>
      </x:c>
      <x:c r="O9" s="4"/>
      <x:c r="P9" s="21" t="str">
        <x:v>الأولويات الاستراتيجية</x:v>
      </x:c>
      <x:c r="Q9" s="23" t="str">
        <x:v>الأولويات الاستراتيجية</x:v>
      </x:c>
      <x:c r="R9" s="4"/>
      <x:c r="S9" s="4"/>
      <x:c r="T9" s="4"/>
      <x:c r="U9" s="4"/>
      <x:c r="V9" s="4"/>
    </x:row>
    <x:row r="10">
      <x:c r="A10" s="25" t="str">
        <x:v>اسم المنشأة</x:v>
      </x:c>
      <x:c r="B10" s="25" t="str">
        <x:v>اسم المنشأة</x:v>
      </x:c>
      <x:c r="C10" s="25" t="str">
        <x:v>اسم المنشأة</x:v>
      </x:c>
      <x:c r="D10" s="28" t="str">
        <x:v>شركة الأرز الافتراضية</x:v>
      </x:c>
      <x:c r="E10" s="28" t="str">
        <x:v>شركة الأرز الافتراضية</x:v>
      </x:c>
      <x:c r="F10" s="28" t="str">
        <x:v>شركة الأرز الافتراضية</x:v>
      </x:c>
      <x:c r="G10" s="28" t="str">
        <x:v>شركة الأرز الافتراضية</x:v>
      </x:c>
      <x:c r="H10" s="28" t="str">
        <x:v>شركة الأرز الافتراضية</x:v>
      </x:c>
      <x:c r="I10" s="4"/>
      <x:c r="J10" s="28" t="str">
        <x:v>العمليات</x:v>
      </x:c>
      <x:c r="K10" s="28"/>
      <x:c r="L10" s="4"/>
      <x:c r="M10" s="28" t="str">
        <x:v>مايا حسن</x:v>
      </x:c>
      <x:c r="N10" s="28"/>
      <x:c r="O10" s="4"/>
      <x:c r="P10" s="28" t="str">
        <x:v>ثقة العملاء</x:v>
      </x:c>
      <x:c r="Q10" s="28"/>
      <x:c r="R10" s="4"/>
      <x:c r="S10" s="4"/>
      <x:c r="T10" s="4"/>
      <x:c r="U10" s="4"/>
      <x:c r="V10" s="4"/>
    </x:row>
    <x:row r="11">
      <x:c r="A11" s="25" t="str">
        <x:v>سنة التخطيط</x:v>
      </x:c>
      <x:c r="B11" s="25" t="str">
        <x:v>سنة التخطيط</x:v>
      </x:c>
      <x:c r="C11" s="25" t="str">
        <x:v>سنة التخطيط</x:v>
      </x:c>
      <x:c r="D11" s="29" t="n">
        <x:v>2027</x:v>
      </x:c>
      <x:c r="E11" s="29" t="n">
        <x:v>2027</x:v>
      </x:c>
      <x:c r="F11" s="29" t="n">
        <x:v>2027</x:v>
      </x:c>
      <x:c r="G11" s="29" t="n">
        <x:v>2027</x:v>
      </x:c>
      <x:c r="H11" s="29" t="n">
        <x:v>2027</x:v>
      </x:c>
      <x:c r="I11" s="4"/>
      <x:c r="J11" s="29" t="str">
        <x:v>المبيعات</x:v>
      </x:c>
      <x:c r="K11" s="29"/>
      <x:c r="L11" s="4"/>
      <x:c r="M11" s="29" t="str">
        <x:v>دانيال رويز</x:v>
      </x:c>
      <x:c r="N11" s="29"/>
      <x:c r="O11" s="4"/>
      <x:c r="P11" s="29" t="str">
        <x:v>النمو المربح</x:v>
      </x:c>
      <x:c r="Q11" s="29"/>
      <x:c r="R11" s="4"/>
      <x:c r="S11" s="4"/>
      <x:c r="T11" s="4"/>
      <x:c r="U11" s="4"/>
      <x:c r="V11" s="4"/>
    </x:row>
    <x:row r="12">
      <x:c r="A12" s="25" t="str">
        <x:v>تاريخ المراجعة</x:v>
      </x:c>
      <x:c r="B12" s="25" t="str">
        <x:v>تاريخ المراجعة</x:v>
      </x:c>
      <x:c r="C12" s="25" t="str">
        <x:v>تاريخ المراجعة</x:v>
      </x:c>
      <x:c r="D12" s="31" t="d">
        <x:v>2026-10-28T00:00:00.000Z</x:v>
      </x:c>
      <x:c r="E12" s="31" t="d">
        <x:v>2026-10-28T00:00:00.000Z</x:v>
      </x:c>
      <x:c r="F12" s="31" t="d">
        <x:v>2026-10-28T00:00:00.000Z</x:v>
      </x:c>
      <x:c r="G12" s="31" t="d">
        <x:v>2026-10-28T00:00:00.000Z</x:v>
      </x:c>
      <x:c r="H12" s="31" t="d">
        <x:v>2026-10-28T00:00:00.000Z</x:v>
      </x:c>
      <x:c r="I12" s="4"/>
      <x:c r="J12" s="29" t="str">
        <x:v>خدمة العملاء</x:v>
      </x:c>
      <x:c r="K12" s="29"/>
      <x:c r="L12" s="4"/>
      <x:c r="M12" s="29" t="str">
        <x:v>صوفيا كيم</x:v>
      </x:c>
      <x:c r="N12" s="29"/>
      <x:c r="O12" s="4"/>
      <x:c r="P12" s="29" t="str">
        <x:v>التميز التشغيلي</x:v>
      </x:c>
      <x:c r="Q12" s="29"/>
      <x:c r="R12" s="4"/>
      <x:c r="S12" s="4"/>
      <x:c r="T12" s="4"/>
      <x:c r="U12" s="4"/>
      <x:c r="V12" s="4"/>
    </x:row>
    <x:row r="13">
      <x:c r="A13" s="25" t="str">
        <x:v>فترة الاستحقاق القريب (أيام)</x:v>
      </x:c>
      <x:c r="B13" s="25" t="str">
        <x:v>فترة الاستحقاق القريب (أيام)</x:v>
      </x:c>
      <x:c r="C13" s="25" t="str">
        <x:v>فترة الاستحقاق القريب (أيام)</x:v>
      </x:c>
      <x:c r="D13" s="29" t="n">
        <x:v>14</x:v>
      </x:c>
      <x:c r="E13" s="29" t="n">
        <x:v>14</x:v>
      </x:c>
      <x:c r="F13" s="29" t="n">
        <x:v>14</x:v>
      </x:c>
      <x:c r="G13" s="29" t="n">
        <x:v>14</x:v>
      </x:c>
      <x:c r="H13" s="29" t="n">
        <x:v>14</x:v>
      </x:c>
      <x:c r="I13" s="4"/>
      <x:c r="J13" s="29" t="str">
        <x:v>المالية</x:v>
      </x:c>
      <x:c r="K13" s="29"/>
      <x:c r="L13" s="4"/>
      <x:c r="M13" s="29" t="str">
        <x:v>لوكاس مارتن</x:v>
      </x:c>
      <x:c r="N13" s="29"/>
      <x:c r="O13" s="4"/>
      <x:c r="P13" s="29" t="str">
        <x:v>قدرة الفريق</x:v>
      </x:c>
      <x:c r="Q13" s="29"/>
      <x:c r="R13" s="4"/>
      <x:c r="S13" s="4"/>
      <x:c r="T13" s="4"/>
      <x:c r="U13" s="4"/>
      <x:c r="V13" s="4"/>
    </x:row>
    <x:row r="14">
      <x:c r="A14" s="25" t="str">
        <x:v>حد التعرض للخطر</x:v>
      </x:c>
      <x:c r="B14" s="25" t="str">
        <x:v>حد التعرض للخطر</x:v>
      </x:c>
      <x:c r="C14" s="25" t="str">
        <x:v>حد التعرض للخطر</x:v>
      </x:c>
      <x:c r="D14" s="32" t="n">
        <x:v>0.85</x:v>
      </x:c>
      <x:c r="E14" s="32" t="n">
        <x:v>0.85</x:v>
      </x:c>
      <x:c r="F14" s="32" t="n">
        <x:v>0.85</x:v>
      </x:c>
      <x:c r="G14" s="32" t="n">
        <x:v>0.85</x:v>
      </x:c>
      <x:c r="H14" s="32" t="n">
        <x:v>0.85</x:v>
      </x:c>
      <x:c r="I14" s="4"/>
      <x:c r="J14" s="29" t="str">
        <x:v>الموارد البشرية</x:v>
      </x:c>
      <x:c r="K14" s="29"/>
      <x:c r="L14" s="4"/>
      <x:c r="M14" s="29" t="str">
        <x:v>نور المنصوري</x:v>
      </x:c>
      <x:c r="N14" s="29"/>
      <x:c r="O14" s="4"/>
      <x:c r="P14" s="29"/>
      <x:c r="Q14" s="29"/>
      <x:c r="R14" s="4"/>
      <x:c r="S14" s="4"/>
      <x:c r="T14" s="4"/>
      <x:c r="U14" s="4"/>
      <x:c r="V14" s="4"/>
    </x:row>
    <x:row r="15">
      <x:c r="A15" s="25" t="str">
        <x:v>حد الانحراف</x:v>
      </x:c>
      <x:c r="B15" s="25" t="str">
        <x:v>حد الانحراف</x:v>
      </x:c>
      <x:c r="C15" s="25" t="str">
        <x:v>حد الانحراف</x:v>
      </x:c>
      <x:c r="D15" s="32" t="n">
        <x:v>0.65</x:v>
      </x:c>
      <x:c r="E15" s="32" t="n">
        <x:v>0.65</x:v>
      </x:c>
      <x:c r="F15" s="32" t="n">
        <x:v>0.65</x:v>
      </x:c>
      <x:c r="G15" s="32" t="n">
        <x:v>0.65</x:v>
      </x:c>
      <x:c r="H15" s="32" t="n">
        <x:v>0.65</x:v>
      </x:c>
      <x:c r="I15" s="4"/>
      <x:c r="J15" s="29"/>
      <x:c r="K15" s="29"/>
      <x:c r="L15" s="4"/>
      <x:c r="M15" s="29" t="str">
        <x:v>عمر صالح</x:v>
      </x:c>
      <x:c r="N15" s="29"/>
      <x:c r="O15" s="4"/>
      <x:c r="P15" s="29"/>
      <x:c r="Q15" s="29"/>
      <x:c r="R15" s="4"/>
      <x:c r="S15" s="4"/>
      <x:c r="T15" s="4"/>
      <x:c r="U15" s="4"/>
      <x:c r="V15" s="4"/>
    </x:row>
    <x:row r="16">
      <x:c r="A16" s="25" t="str">
        <x:v>حد تنبيه الميزانية</x:v>
      </x:c>
      <x:c r="B16" s="25" t="str">
        <x:v>حد تنبيه الميزانية</x:v>
      </x:c>
      <x:c r="C16" s="25" t="str">
        <x:v>حد تنبيه الميزانية</x:v>
      </x:c>
      <x:c r="D16" s="32" t="n">
        <x:v>0.9</x:v>
      </x:c>
      <x:c r="E16" s="32" t="n">
        <x:v>0.9</x:v>
      </x:c>
      <x:c r="F16" s="32" t="n">
        <x:v>0.9</x:v>
      </x:c>
      <x:c r="G16" s="32" t="n">
        <x:v>0.9</x:v>
      </x:c>
      <x:c r="H16" s="32" t="n">
        <x:v>0.9</x:v>
      </x:c>
      <x:c r="I16" s="4"/>
      <x:c r="J16" s="30"/>
      <x:c r="K16" s="30"/>
      <x:c r="L16" s="4"/>
      <x:c r="M16" s="30"/>
      <x:c r="N16" s="30"/>
      <x:c r="O16" s="4"/>
      <x:c r="P16" s="30"/>
      <x:c r="Q16" s="30"/>
      <x:c r="R16" s="4"/>
      <x:c r="S16" s="4"/>
      <x:c r="T16" s="4"/>
      <x:c r="U16" s="4"/>
      <x:c r="V16" s="4"/>
    </x:row>
    <x:row r="17">
      <x:c r="A17" s="26" t="str">
        <x:v>حد تنبيه القدرة</x:v>
      </x:c>
      <x:c r="B17" s="26" t="str">
        <x:v>حد تنبيه القدرة</x:v>
      </x:c>
      <x:c r="C17" s="26" t="str">
        <x:v>حد تنبيه القدرة</x:v>
      </x:c>
      <x:c r="D17" s="33" t="n">
        <x:v>0.9</x:v>
      </x:c>
      <x:c r="E17" s="33" t="n">
        <x:v>0.9</x:v>
      </x:c>
      <x:c r="F17" s="33" t="n">
        <x:v>0.9</x:v>
      </x:c>
      <x:c r="G17" s="33" t="n">
        <x:v>0.9</x:v>
      </x:c>
      <x:c r="H17" s="33" t="n">
        <x:v>0.9</x:v>
      </x:c>
      <x:c r="I17" s="4"/>
      <x:c r="J17" s="4"/>
      <x:c r="K17" s="4"/>
      <x:c r="L17" s="4"/>
      <x:c r="M17" s="4"/>
      <x:c r="N17" s="4"/>
      <x:c r="O17" s="4"/>
      <x:c r="P17" s="4"/>
      <x:c r="Q17" s="4"/>
      <x:c r="R17" s="4"/>
      <x:c r="S17" s="4"/>
      <x:c r="T17" s="4"/>
      <x:c r="U17" s="4"/>
      <x:c r="V17" s="4"/>
    </x:row>
    <x:row r="18">
      <x:c r="A18" s="4"/>
      <x:c r="B18" s="4"/>
      <x:c r="C18" s="4"/>
      <x:c r="D18" s="4"/>
      <x:c r="E18" s="4"/>
      <x:c r="F18" s="4"/>
      <x:c r="G18" s="4"/>
      <x:c r="H18" s="4"/>
      <x:c r="I18" s="4"/>
      <x:c r="J18" s="4"/>
      <x:c r="K18" s="4"/>
      <x:c r="L18" s="4"/>
      <x:c r="M18" s="4"/>
      <x:c r="N18" s="4"/>
      <x:c r="O18" s="4"/>
      <x:c r="P18" s="4"/>
      <x:c r="Q18" s="4"/>
      <x:c r="R18" s="4"/>
      <x:c r="S18" s="4"/>
      <x:c r="T18" s="4"/>
      <x:c r="U18" s="4"/>
      <x:c r="V18" s="4"/>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4"/>
      <x:c r="B20" s="4"/>
      <x:c r="C20" s="4"/>
      <x:c r="D20" s="4"/>
      <x:c r="E20" s="4"/>
      <x:c r="F20" s="4"/>
      <x:c r="G20" s="4"/>
      <x:c r="H20" s="4"/>
      <x:c r="I20" s="4"/>
      <x:c r="J20" s="4"/>
      <x:c r="K20" s="4"/>
      <x:c r="L20" s="4"/>
      <x:c r="M20" s="4"/>
      <x:c r="N20" s="4"/>
      <x:c r="O20" s="4"/>
      <x:c r="P20" s="4"/>
      <x:c r="Q20" s="4"/>
      <x:c r="R20" s="4"/>
      <x:c r="S20" s="4"/>
      <x:c r="T20" s="4"/>
      <x:c r="U20" s="4"/>
      <x:c r="V20" s="4"/>
    </x:row>
    <x:row r="21">
      <x:c r="A21" s="21" t="str">
        <x:v>تعريفات المؤشرات</x:v>
      </x:c>
      <x:c r="B21" s="22" t="str">
        <x:v>تعريفات المؤشرات</x:v>
      </x:c>
      <x:c r="C21" s="22" t="str">
        <x:v>تعريفات المؤشرات</x:v>
      </x:c>
      <x:c r="D21" s="22" t="str">
        <x:v>تعريفات المؤشرات</x:v>
      </x:c>
      <x:c r="E21" s="22" t="str">
        <x:v>تعريفات المؤشرات</x:v>
      </x:c>
      <x:c r="F21" s="22" t="str">
        <x:v>تعريفات المؤشرات</x:v>
      </x:c>
      <x:c r="G21" s="22" t="str">
        <x:v>تعريفات المؤشرات</x:v>
      </x:c>
      <x:c r="H21" s="23" t="str">
        <x:v>تعريفات المؤشرات</x:v>
      </x:c>
      <x:c r="I21" s="4"/>
      <x:c r="J21" s="21" t="str">
        <x:v>حالات الأهداف</x:v>
      </x:c>
      <x:c r="K21" s="23" t="str">
        <x:v>حالات الأهداف</x:v>
      </x:c>
      <x:c r="L21" s="4"/>
      <x:c r="M21" s="21" t="str">
        <x:v>حالات المبادرات</x:v>
      </x:c>
      <x:c r="N21" s="23" t="str">
        <x:v>حالات المبادرات</x:v>
      </x:c>
      <x:c r="O21" s="4"/>
      <x:c r="P21" s="21" t="str">
        <x:v>حالات المخاطر</x:v>
      </x:c>
      <x:c r="Q21" s="23" t="str">
        <x:v>حالات المخاطر</x:v>
      </x:c>
      <x:c r="R21" s="4"/>
      <x:c r="S21" s="4"/>
      <x:c r="T21" s="4"/>
      <x:c r="U21" s="4"/>
      <x:c r="V21" s="4"/>
    </x:row>
    <x:row r="22">
      <x:c r="A22" s="41" t="str">
        <x:v>معرف المؤشر</x:v>
      </x:c>
      <x:c r="B22" s="42" t="str">
        <x:v>معرف الهدف</x:v>
      </x:c>
      <x:c r="C22" s="42" t="str">
        <x:v>المؤشر</x:v>
      </x:c>
      <x:c r="D22" s="42" t="str">
        <x:v>المسؤول</x:v>
      </x:c>
      <x:c r="E22" s="42" t="str">
        <x:v>الوحدة</x:v>
      </x:c>
      <x:c r="F22" s="42" t="str">
        <x:v>الاتجاه</x:v>
      </x:c>
      <x:c r="G22" s="43" t="str">
        <x:v>المستهدف</x:v>
      </x:c>
      <x:c r="H22" s="4"/>
      <x:c r="I22" s="4"/>
      <x:c r="J22" s="28" t="str">
        <x:v>لم يبدأ</x:v>
      </x:c>
      <x:c r="K22" s="28"/>
      <x:c r="L22" s="4"/>
      <x:c r="M22" s="28" t="str">
        <x:v>لم تبدأ</x:v>
      </x:c>
      <x:c r="N22" s="28"/>
      <x:c r="O22" s="4"/>
      <x:c r="P22" s="28" t="str">
        <x:v>مفتوح</x:v>
      </x:c>
      <x:c r="Q22" s="28"/>
      <x:c r="R22" s="4"/>
      <x:c r="S22" s="4"/>
      <x:c r="T22" s="4"/>
      <x:c r="U22" s="4"/>
      <x:c r="V22" s="4"/>
    </x:row>
    <x:row r="23">
      <x:c r="A23" s="28" t="str">
        <x:v>K-001</x:v>
      </x:c>
      <x:c r="B23" s="28" t="str">
        <x:v>G-001</x:v>
      </x:c>
      <x:c r="C23" s="28" t="str">
        <x:v>الوعود المنجزة في الوقت</x:v>
      </x:c>
      <x:c r="D23" s="28" t="str">
        <x:v>نور المنصوري</x:v>
      </x:c>
      <x:c r="E23" s="28" t="str">
        <x:v>%</x:v>
      </x:c>
      <x:c r="F23" s="28" t="str">
        <x:v>الأعلى أفضل</x:v>
      </x:c>
      <x:c r="G23" s="28" t="n">
        <x:v>0.95</x:v>
      </x:c>
      <x:c r="H23" s="4"/>
      <x:c r="I23" s="4"/>
      <x:c r="J23" s="29" t="str">
        <x:v>قيد التنفيذ</x:v>
      </x:c>
      <x:c r="K23" s="29"/>
      <x:c r="L23" s="4"/>
      <x:c r="M23" s="29" t="str">
        <x:v>قيد التنفيذ</x:v>
      </x:c>
      <x:c r="N23" s="29"/>
      <x:c r="O23" s="4"/>
      <x:c r="P23" s="29" t="str">
        <x:v>قيد التخفيف</x:v>
      </x:c>
      <x:c r="Q23" s="29"/>
      <x:c r="R23" s="4"/>
      <x:c r="S23" s="4"/>
      <x:c r="T23" s="4"/>
      <x:c r="U23" s="4"/>
      <x:c r="V23" s="4"/>
    </x:row>
    <x:row r="24">
      <x:c r="A24" s="29" t="str">
        <x:v>K-002</x:v>
      </x:c>
      <x:c r="B24" s="29" t="str">
        <x:v>G-002</x:v>
      </x:c>
      <x:c r="C24" s="29" t="str">
        <x:v>الربح الإجمالي المتكرر السنوي</x:v>
      </x:c>
      <x:c r="D24" s="29" t="str">
        <x:v>دانيال رويز</x:v>
      </x:c>
      <x:c r="E24" s="29" t="str">
        <x:v>دولار</x:v>
      </x:c>
      <x:c r="F24" s="29" t="str">
        <x:v>الأعلى أفضل</x:v>
      </x:c>
      <x:c r="G24" s="29" t="n">
        <x:v>560000</x:v>
      </x:c>
      <x:c r="H24" s="4"/>
      <x:c r="I24" s="4"/>
      <x:c r="J24" s="29" t="str">
        <x:v>معلق</x:v>
      </x:c>
      <x:c r="K24" s="29"/>
      <x:c r="L24" s="4"/>
      <x:c r="M24" s="29" t="str">
        <x:v>متعطلة</x:v>
      </x:c>
      <x:c r="N24" s="29"/>
      <x:c r="O24" s="4"/>
      <x:c r="P24" s="29" t="str">
        <x:v>تحت المراقبة</x:v>
      </x:c>
      <x:c r="Q24" s="29"/>
      <x:c r="R24" s="4"/>
      <x:c r="S24" s="4"/>
      <x:c r="T24" s="4"/>
      <x:c r="U24" s="4"/>
      <x:c r="V24" s="4"/>
    </x:row>
    <x:row r="25">
      <x:c r="A25" s="29" t="str">
        <x:v>K-003</x:v>
      </x:c>
      <x:c r="B25" s="29" t="str">
        <x:v>G-003</x:v>
      </x:c>
      <x:c r="C25" s="29" t="str">
        <x:v>دورة الطلب إلى الإرسال</x:v>
      </x:c>
      <x:c r="D25" s="29" t="str">
        <x:v>مايا حسن</x:v>
      </x:c>
      <x:c r="E25" s="29" t="str">
        <x:v>أيام</x:v>
      </x:c>
      <x:c r="F25" s="29" t="str">
        <x:v>الأقل أفضل</x:v>
      </x:c>
      <x:c r="G25" s="29" t="n">
        <x:v>2</x:v>
      </x:c>
      <x:c r="H25" s="4"/>
      <x:c r="I25" s="4"/>
      <x:c r="J25" s="29" t="str">
        <x:v>مكتمل</x:v>
      </x:c>
      <x:c r="K25" s="29"/>
      <x:c r="L25" s="4"/>
      <x:c r="M25" s="29" t="str">
        <x:v>مكتملة</x:v>
      </x:c>
      <x:c r="N25" s="29"/>
      <x:c r="O25" s="4"/>
      <x:c r="P25" s="29" t="str">
        <x:v>مغلق</x:v>
      </x:c>
      <x:c r="Q25" s="29"/>
      <x:c r="R25" s="4"/>
      <x:c r="S25" s="4"/>
      <x:c r="T25" s="4"/>
      <x:c r="U25" s="4"/>
      <x:c r="V25" s="4"/>
    </x:row>
    <x:row r="26">
      <x:c r="A26" s="29" t="str">
        <x:v>K-004</x:v>
      </x:c>
      <x:c r="B26" s="29" t="str">
        <x:v>G-004</x:v>
      </x:c>
      <x:c r="C26" s="29" t="str">
        <x:v>دقة سجل المخزون</x:v>
      </x:c>
      <x:c r="D26" s="29" t="str">
        <x:v>لوكاس مارتن</x:v>
      </x:c>
      <x:c r="E26" s="29" t="str">
        <x:v>%</x:v>
      </x:c>
      <x:c r="F26" s="29" t="str">
        <x:v>الأعلى أفضل</x:v>
      </x:c>
      <x:c r="G26" s="29" t="n">
        <x:v>0.98</x:v>
      </x:c>
      <x:c r="H26" s="4"/>
      <x:c r="I26" s="4"/>
      <x:c r="J26" s="29" t="str">
        <x:v>ملغى</x:v>
      </x:c>
      <x:c r="K26" s="29"/>
      <x:c r="L26" s="4"/>
      <x:c r="M26" s="29" t="str">
        <x:v>ملغاة</x:v>
      </x:c>
      <x:c r="N26" s="29"/>
      <x:c r="O26" s="4"/>
      <x:c r="P26" s="29"/>
      <x:c r="Q26" s="29"/>
      <x:c r="R26" s="4"/>
      <x:c r="S26" s="4"/>
      <x:c r="T26" s="4"/>
      <x:c r="U26" s="4"/>
      <x:c r="V26" s="4"/>
    </x:row>
    <x:row r="27">
      <x:c r="A27" s="29" t="str">
        <x:v>K-005</x:v>
      </x:c>
      <x:c r="B27" s="29" t="str">
        <x:v>G-005</x:v>
      </x:c>
      <x:c r="C27" s="29" t="str">
        <x:v>المديرون المكملون للتوجيه الشهري</x:v>
      </x:c>
      <x:c r="D27" s="29" t="str">
        <x:v>عمر صالح</x:v>
      </x:c>
      <x:c r="E27" s="29" t="str">
        <x:v>%</x:v>
      </x:c>
      <x:c r="F27" s="29" t="str">
        <x:v>الأعلى أفضل</x:v>
      </x:c>
      <x:c r="G27" s="29" t="n">
        <x:v>0.9</x:v>
      </x:c>
      <x:c r="H27" s="4"/>
      <x:c r="I27" s="4"/>
      <x:c r="J27" s="29"/>
      <x:c r="K27" s="29"/>
      <x:c r="L27" s="4"/>
      <x:c r="M27" s="29"/>
      <x:c r="N27" s="29"/>
      <x:c r="O27" s="4"/>
      <x:c r="P27" s="29"/>
      <x:c r="Q27" s="29"/>
      <x:c r="R27" s="4"/>
      <x:c r="S27" s="4"/>
      <x:c r="T27" s="4"/>
      <x:c r="U27" s="4"/>
      <x:c r="V27" s="4"/>
    </x:row>
    <x:row r="28">
      <x:c r="A28" s="29"/>
      <x:c r="B28" s="29"/>
      <x:c r="C28" s="29"/>
      <x:c r="D28" s="29"/>
      <x:c r="E28" s="29"/>
      <x:c r="F28" s="29"/>
      <x:c r="G28" s="29"/>
      <x:c r="H28" s="4"/>
      <x:c r="I28" s="4"/>
      <x:c r="J28" s="30"/>
      <x:c r="K28" s="30"/>
      <x:c r="L28" s="4"/>
      <x:c r="M28" s="30"/>
      <x:c r="N28" s="30"/>
      <x:c r="O28" s="4"/>
      <x:c r="P28" s="30"/>
      <x:c r="Q28" s="30"/>
      <x:c r="R28" s="4"/>
      <x:c r="S28" s="4"/>
      <x:c r="T28" s="4"/>
      <x:c r="U28" s="4"/>
      <x:c r="V28" s="4"/>
    </x:row>
    <x:row r="29">
      <x:c r="A29" s="29"/>
      <x:c r="B29" s="29"/>
      <x:c r="C29" s="29"/>
      <x:c r="D29" s="29"/>
      <x:c r="E29" s="29"/>
      <x:c r="F29" s="29"/>
      <x:c r="G29" s="29"/>
      <x:c r="H29" s="4"/>
      <x:c r="I29" s="4"/>
      <x:c r="J29" s="4"/>
      <x:c r="K29" s="4"/>
      <x:c r="L29" s="4"/>
      <x:c r="M29" s="4"/>
      <x:c r="N29" s="4"/>
      <x:c r="O29" s="4"/>
      <x:c r="P29" s="4"/>
      <x:c r="Q29" s="4"/>
      <x:c r="R29" s="4"/>
      <x:c r="S29" s="4"/>
      <x:c r="T29" s="4"/>
      <x:c r="U29" s="4"/>
      <x:c r="V29" s="4"/>
    </x:row>
    <x:row r="30">
      <x:c r="A30" s="29"/>
      <x:c r="B30" s="29"/>
      <x:c r="C30" s="29"/>
      <x:c r="D30" s="29"/>
      <x:c r="E30" s="29"/>
      <x:c r="F30" s="29"/>
      <x:c r="G30" s="29"/>
      <x:c r="H30" s="4"/>
      <x:c r="I30" s="4"/>
      <x:c r="J30" s="4"/>
      <x:c r="K30" s="4"/>
      <x:c r="L30" s="4"/>
      <x:c r="M30" s="4"/>
      <x:c r="N30" s="4"/>
      <x:c r="O30" s="4"/>
      <x:c r="P30" s="4"/>
      <x:c r="Q30" s="4"/>
      <x:c r="R30" s="4"/>
      <x:c r="S30" s="4"/>
      <x:c r="T30" s="4"/>
      <x:c r="U30" s="4"/>
      <x:c r="V30" s="4"/>
    </x:row>
    <x:row r="31">
      <x:c r="A31" s="29"/>
      <x:c r="B31" s="29"/>
      <x:c r="C31" s="29"/>
      <x:c r="D31" s="29"/>
      <x:c r="E31" s="29"/>
      <x:c r="F31" s="29"/>
      <x:c r="G31" s="29"/>
      <x:c r="H31" s="4"/>
      <x:c r="I31" s="4"/>
      <x:c r="J31" s="4"/>
      <x:c r="K31" s="4"/>
      <x:c r="L31" s="4"/>
      <x:c r="M31" s="4"/>
      <x:c r="N31" s="4"/>
      <x:c r="O31" s="4"/>
      <x:c r="P31" s="4"/>
      <x:c r="Q31" s="4"/>
      <x:c r="R31" s="4"/>
      <x:c r="S31" s="4"/>
      <x:c r="T31" s="4"/>
      <x:c r="U31" s="4"/>
      <x:c r="V31" s="4"/>
    </x:row>
    <x:row r="32">
      <x:c r="A32" s="29"/>
      <x:c r="B32" s="29"/>
      <x:c r="C32" s="29"/>
      <x:c r="D32" s="29"/>
      <x:c r="E32" s="29"/>
      <x:c r="F32" s="29"/>
      <x:c r="G32" s="29"/>
      <x:c r="H32" s="4"/>
      <x:c r="I32" s="4"/>
      <x:c r="J32" s="4"/>
      <x:c r="K32" s="4"/>
      <x:c r="L32" s="4"/>
      <x:c r="M32" s="4"/>
      <x:c r="N32" s="4"/>
      <x:c r="O32" s="4"/>
      <x:c r="P32" s="4"/>
      <x:c r="Q32" s="4"/>
      <x:c r="R32" s="4"/>
      <x:c r="S32" s="4"/>
      <x:c r="T32" s="4"/>
      <x:c r="U32" s="4"/>
      <x:c r="V32" s="4"/>
    </x:row>
    <x:row r="33">
      <x:c r="A33" s="29"/>
      <x:c r="B33" s="29"/>
      <x:c r="C33" s="29"/>
      <x:c r="D33" s="29"/>
      <x:c r="E33" s="29"/>
      <x:c r="F33" s="29"/>
      <x:c r="G33" s="29"/>
      <x:c r="H33" s="4"/>
      <x:c r="I33" s="4"/>
      <x:c r="J33" s="21" t="str">
        <x:v>اتجاهات القياس</x:v>
      </x:c>
      <x:c r="K33" s="23" t="str">
        <x:v>اتجاهات القياس</x:v>
      </x:c>
      <x:c r="L33" s="4"/>
      <x:c r="M33" s="21" t="str">
        <x:v>الوحدات</x:v>
      </x:c>
      <x:c r="N33" s="23" t="str">
        <x:v>الوحدات</x:v>
      </x:c>
      <x:c r="O33" s="4"/>
      <x:c r="P33" s="21" t="str">
        <x:v>حالات المراجعة</x:v>
      </x:c>
      <x:c r="Q33" s="23" t="str">
        <x:v>حالات المراجعة</x:v>
      </x:c>
      <x:c r="R33" s="4"/>
      <x:c r="S33" s="4"/>
      <x:c r="T33" s="4"/>
      <x:c r="U33" s="4"/>
      <x:c r="V33" s="4"/>
    </x:row>
    <x:row r="34">
      <x:c r="A34" s="30"/>
      <x:c r="B34" s="30"/>
      <x:c r="C34" s="30"/>
      <x:c r="D34" s="30"/>
      <x:c r="E34" s="30"/>
      <x:c r="F34" s="30"/>
      <x:c r="G34" s="30"/>
      <x:c r="H34" s="4"/>
      <x:c r="I34" s="4"/>
      <x:c r="J34" s="28" t="str">
        <x:v>الأعلى أفضل</x:v>
      </x:c>
      <x:c r="K34" s="28"/>
      <x:c r="L34" s="4"/>
      <x:c r="M34" s="28" t="str">
        <x:v>%</x:v>
      </x:c>
      <x:c r="N34" s="28"/>
      <x:c r="O34" s="4"/>
      <x:c r="P34" s="28" t="str">
        <x:v>مفتوحة</x:v>
      </x:c>
      <x:c r="Q34" s="28"/>
      <x:c r="R34" s="4"/>
      <x:c r="S34" s="4"/>
      <x:c r="T34" s="4"/>
      <x:c r="U34" s="4"/>
      <x:c r="V34" s="4"/>
    </x:row>
    <x:row r="35">
      <x:c r="A35" s="4"/>
      <x:c r="B35" s="4"/>
      <x:c r="C35" s="4"/>
      <x:c r="D35" s="4"/>
      <x:c r="E35" s="4"/>
      <x:c r="F35" s="4"/>
      <x:c r="G35" s="4"/>
      <x:c r="H35" s="4"/>
      <x:c r="I35" s="4"/>
      <x:c r="J35" s="29" t="str">
        <x:v>الأقل أفضل</x:v>
      </x:c>
      <x:c r="K35" s="29"/>
      <x:c r="L35" s="4"/>
      <x:c r="M35" s="29" t="str">
        <x:v>عدد</x:v>
      </x:c>
      <x:c r="N35" s="29"/>
      <x:c r="O35" s="4"/>
      <x:c r="P35" s="29" t="str">
        <x:v>قيد التنفيذ</x:v>
      </x:c>
      <x:c r="Q35" s="29"/>
      <x:c r="R35" s="4"/>
      <x:c r="S35" s="4"/>
      <x:c r="T35" s="4"/>
      <x:c r="U35" s="4"/>
      <x:c r="V35" s="4"/>
    </x:row>
    <x:row r="36">
      <x:c r="A36" s="4"/>
      <x:c r="B36" s="4"/>
      <x:c r="C36" s="4"/>
      <x:c r="D36" s="4"/>
      <x:c r="E36" s="4"/>
      <x:c r="F36" s="4"/>
      <x:c r="G36" s="4"/>
      <x:c r="H36" s="4"/>
      <x:c r="I36" s="4"/>
      <x:c r="J36" s="29" t="str">
        <x:v>تحقيق الهدف</x:v>
      </x:c>
      <x:c r="K36" s="29"/>
      <x:c r="L36" s="4"/>
      <x:c r="M36" s="29" t="str">
        <x:v>دولار</x:v>
      </x:c>
      <x:c r="N36" s="29"/>
      <x:c r="O36" s="4"/>
      <x:c r="P36" s="29" t="str">
        <x:v>مكتملة</x:v>
      </x:c>
      <x:c r="Q36" s="29"/>
      <x:c r="R36" s="4"/>
      <x:c r="S36" s="4"/>
      <x:c r="T36" s="4"/>
      <x:c r="U36" s="4"/>
      <x:c r="V36" s="4"/>
    </x:row>
    <x:row r="37">
      <x:c r="A37" s="4"/>
      <x:c r="B37" s="4"/>
      <x:c r="C37" s="4"/>
      <x:c r="D37" s="4"/>
      <x:c r="E37" s="4"/>
      <x:c r="F37" s="4"/>
      <x:c r="G37" s="4"/>
      <x:c r="H37" s="4"/>
      <x:c r="I37" s="4"/>
      <x:c r="J37" s="29"/>
      <x:c r="K37" s="29"/>
      <x:c r="L37" s="4"/>
      <x:c r="M37" s="29" t="str">
        <x:v>أيام</x:v>
      </x:c>
      <x:c r="N37" s="29"/>
      <x:c r="O37" s="4"/>
      <x:c r="P37" s="29" t="str">
        <x:v>مؤجلة</x:v>
      </x:c>
      <x:c r="Q37" s="29"/>
      <x:c r="R37" s="4"/>
      <x:c r="S37" s="4"/>
      <x:c r="T37" s="4"/>
      <x:c r="U37" s="4"/>
      <x:c r="V37" s="4"/>
    </x:row>
    <x:row r="38">
      <x:c r="A38" s="4"/>
      <x:c r="B38" s="4"/>
      <x:c r="C38" s="4"/>
      <x:c r="D38" s="4"/>
      <x:c r="E38" s="4"/>
      <x:c r="F38" s="4"/>
      <x:c r="G38" s="4"/>
      <x:c r="H38" s="4"/>
      <x:c r="I38" s="4"/>
      <x:c r="J38" s="29"/>
      <x:c r="K38" s="29"/>
      <x:c r="L38" s="4"/>
      <x:c r="M38" s="29" t="str">
        <x:v>ساعات</x:v>
      </x:c>
      <x:c r="N38" s="29"/>
      <x:c r="O38" s="4"/>
      <x:c r="P38" s="29"/>
      <x:c r="Q38" s="29"/>
      <x:c r="R38" s="4"/>
      <x:c r="S38" s="4"/>
      <x:c r="T38" s="4"/>
      <x:c r="U38" s="4"/>
      <x:c r="V38" s="4"/>
    </x:row>
    <x:row r="39">
      <x:c r="A39" s="4"/>
      <x:c r="B39" s="4"/>
      <x:c r="C39" s="4"/>
      <x:c r="D39" s="4"/>
      <x:c r="E39" s="4"/>
      <x:c r="F39" s="4"/>
      <x:c r="G39" s="4"/>
      <x:c r="H39" s="4"/>
      <x:c r="I39" s="4"/>
      <x:c r="J39" s="29"/>
      <x:c r="K39" s="29"/>
      <x:c r="L39" s="4"/>
      <x:c r="M39" s="29" t="str">
        <x:v>دقائق</x:v>
      </x:c>
      <x:c r="N39" s="29"/>
      <x:c r="O39" s="4"/>
      <x:c r="P39" s="29"/>
      <x:c r="Q39" s="29"/>
      <x:c r="R39" s="4"/>
      <x:c r="S39" s="4"/>
      <x:c r="T39" s="4"/>
      <x:c r="U39" s="4"/>
      <x:c r="V39" s="4"/>
    </x:row>
    <x:row r="40">
      <x:c r="A40" s="4"/>
      <x:c r="B40" s="4"/>
      <x:c r="C40" s="4"/>
      <x:c r="D40" s="4"/>
      <x:c r="E40" s="4"/>
      <x:c r="F40" s="4"/>
      <x:c r="G40" s="4"/>
      <x:c r="H40" s="4"/>
      <x:c r="I40" s="4"/>
      <x:c r="J40" s="30"/>
      <x:c r="K40" s="30"/>
      <x:c r="L40" s="4"/>
      <x:c r="M40" s="30" t="str">
        <x:v>درجة</x:v>
      </x:c>
      <x:c r="N40" s="30"/>
      <x:c r="O40" s="4"/>
      <x:c r="P40" s="30"/>
      <x:c r="Q40" s="30"/>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21" t="str">
        <x:v>الاستخدام الآمن</x:v>
      </x:c>
      <x:c r="B43" s="22" t="str">
        <x:v>الاستخدام الآمن</x:v>
      </x:c>
      <x:c r="C43" s="22" t="str">
        <x:v>الاستخدام الآمن</x:v>
      </x:c>
      <x:c r="D43" s="22" t="str">
        <x:v>الاستخدام الآمن</x:v>
      </x:c>
      <x:c r="E43" s="22" t="str">
        <x:v>الاستخدام الآمن</x:v>
      </x:c>
      <x:c r="F43" s="22" t="str">
        <x:v>الاستخدام الآمن</x:v>
      </x:c>
      <x:c r="G43" s="22" t="str">
        <x:v>الاستخدام الآمن</x:v>
      </x:c>
      <x:c r="H43" s="22" t="str">
        <x:v>الاستخدام الآمن</x:v>
      </x:c>
      <x:c r="I43" s="22" t="str">
        <x:v>الاستخدام الآمن</x:v>
      </x:c>
      <x:c r="J43" s="22" t="str">
        <x:v>الاستخدام الآمن</x:v>
      </x:c>
      <x:c r="K43" s="22" t="str">
        <x:v>الاستخدام الآمن</x:v>
      </x:c>
      <x:c r="L43" s="22" t="str">
        <x:v>الاستخدام الآمن</x:v>
      </x:c>
      <x:c r="M43" s="22" t="str">
        <x:v>الاستخدام الآمن</x:v>
      </x:c>
      <x:c r="N43" s="22" t="str">
        <x:v>الاستخدام الآمن</x:v>
      </x:c>
      <x:c r="O43" s="22" t="str">
        <x:v>الاستخدام الآمن</x:v>
      </x:c>
      <x:c r="P43" s="22" t="str">
        <x:v>الاستخدام الآمن</x:v>
      </x:c>
      <x:c r="Q43" s="23" t="str">
        <x:v>الاستخدام الآمن</x:v>
      </x:c>
      <x:c r="R43" s="4"/>
      <x:c r="S43" s="4"/>
      <x:c r="T43" s="4"/>
      <x:c r="U43" s="4"/>
      <x:c r="V43" s="4"/>
    </x:row>
    <x:row r="44">
      <x:c r="A44" s="54"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B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C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D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E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F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G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H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I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J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K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L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M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N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O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P44" s="55"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Q44" s="56"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R44" s="4"/>
      <x:c r="S44" s="4"/>
      <x:c r="T44" s="4"/>
      <x:c r="U44" s="4"/>
      <x:c r="V44" s="4"/>
    </x:row>
    <x:row r="45">
      <x:c r="A45" s="57"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B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C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D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E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F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G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H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I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J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K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L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M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N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O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P45"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Q45" s="59"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R45" s="4"/>
      <x:c r="S45" s="4"/>
      <x:c r="T45" s="4"/>
      <x:c r="U45" s="4"/>
      <x:c r="V45" s="4"/>
    </x:row>
    <x:row r="46">
      <x:c r="A46" s="57"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B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C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D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E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F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G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H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I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J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K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L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M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N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O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P46" s="58"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Q46" s="59"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R46" s="4"/>
      <x:c r="S46" s="4"/>
      <x:c r="T46" s="4"/>
      <x:c r="U46" s="4"/>
      <x:c r="V46" s="4"/>
    </x:row>
    <x:row r="47">
      <x:c r="A47" s="60"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B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C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D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E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F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G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H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I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J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K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L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M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N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O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P47" s="61"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Q47" s="62" t="str">
        <x:v>استخدم هذا المصنف للتخطيط وقرارات الموارد والمراجعة الإدارية. تحقق من الأرقام المالية مقابل السجلات المعتمدة. لا يستبدل المشورة القانونية أو الضريبية أو شؤون الموظفين أو السلامة أو المشورة المهنية. احفظ الأدلة السرية في الأنظمة المعتمدة.</x:v>
      </x:c>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H9"/>
    <x:mergeCell ref="A10:C10"/>
    <x:mergeCell ref="D10:H10"/>
    <x:mergeCell ref="A11:C11"/>
    <x:mergeCell ref="D11:H11"/>
    <x:mergeCell ref="A12:C12"/>
    <x:mergeCell ref="D12:H12"/>
    <x:mergeCell ref="A13:C13"/>
    <x:mergeCell ref="D13:H13"/>
    <x:mergeCell ref="A14:C14"/>
    <x:mergeCell ref="D14:H14"/>
    <x:mergeCell ref="A15:C15"/>
    <x:mergeCell ref="D15:H15"/>
    <x:mergeCell ref="A16:C16"/>
    <x:mergeCell ref="D16:H16"/>
    <x:mergeCell ref="A17:C17"/>
    <x:mergeCell ref="D17:H17"/>
    <x:mergeCell ref="J9:K9"/>
    <x:mergeCell ref="M9:N9"/>
    <x:mergeCell ref="P9:Q9"/>
    <x:mergeCell ref="J21:K21"/>
    <x:mergeCell ref="M21:N21"/>
    <x:mergeCell ref="P21:Q21"/>
    <x:mergeCell ref="J33:K33"/>
    <x:mergeCell ref="M33:N33"/>
    <x:mergeCell ref="P33:Q33"/>
    <x:mergeCell ref="A21:H21"/>
    <x:mergeCell ref="A43:Q43"/>
    <x:mergeCell ref="A44:Q47"/>
  </x:mergeCells>
  <x:pageMargins left="0.7" right="0.7" top="0.75" bottom="0.75" header="0.3" footer="0.3"/>
</x:worksheet>
</file>

<file path=xl/worksheets/sheet11.xml><?xml version="1.0" encoding="utf-8"?>
<x:worksheet xmlns:x="http://schemas.openxmlformats.org/spreadsheetml/2006/main">
  <x:sheetViews>
    <x:sheetView showGridLines="0" workbookViewId="0" rightToLeft="1"/>
  </x:sheetViews>
  <x:sheetFormatPr defaultRowHeight="15"/>
  <x:cols>
    <x:col min="1" max="1" width="48" hidden="0" customWidth="1"/>
    <x:col min="2" max="2" width="12" hidden="0" customWidth="1"/>
    <x:col min="3" max="3" width="12" hidden="0" customWidth="1"/>
    <x:col min="4" max="4" width="14" hidden="0" customWidth="1"/>
    <x:col min="5" max="5" width="76"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الرئيسية</x:v>
      </x:c>
      <x:c r="B2" s="14" t="str">
        <x:v>الرئيسية</x:v>
      </x:c>
      <x:c r="C2" s="13" t="str">
        <x:v>لوحة التحكم</x:v>
      </x:c>
      <x:c r="D2" s="14" t="str">
        <x:v>لوحة التحكم</x:v>
      </x:c>
      <x:c r="E2" s="13" t="str">
        <x:v>خريطة الاستراتيجية</x:v>
      </x:c>
      <x:c r="F2" s="14" t="str">
        <x:v>خريطة الاستراتيجية</x:v>
      </x:c>
      <x:c r="G2" s="13" t="str">
        <x:v>الأهداف</x:v>
      </x:c>
      <x:c r="H2" s="14" t="str">
        <x:v>الأهداف</x:v>
      </x:c>
      <x:c r="I2" s="13" t="str">
        <x:v>المبادرات</x:v>
      </x:c>
      <x:c r="J2" s="14" t="str">
        <x:v>المبادرات</x:v>
      </x:c>
      <x:c r="K2" s="13" t="str">
        <x:v>بطاقة المؤشرات</x:v>
      </x:c>
      <x:c r="L2" s="14" t="str">
        <x:v>بطاقة المؤشرات</x:v>
      </x:c>
      <x:c r="M2" s="13" t="str">
        <x:v>الميزانية والقدرة</x:v>
      </x:c>
      <x:c r="N2" s="14" t="str">
        <x:v>الميزانية والقدرة</x:v>
      </x:c>
      <x:c r="O2" s="13" t="str">
        <x:v>المخاطر</x:v>
      </x:c>
      <x:c r="P2" s="14" t="str">
        <x:v>المخاطر</x:v>
      </x:c>
      <x:c r="Q2" s="13" t="str">
        <x:v>المراجعة الشهرية</x:v>
      </x:c>
      <x:c r="R2" s="14" t="str">
        <x:v>المراجعة الشهرية</x:v>
      </x:c>
      <x:c r="S2" s="13" t="str">
        <x:v>الإعداد</x:v>
      </x:c>
      <x:c r="T2" s="14" t="str">
        <x:v>الإعداد</x:v>
      </x:c>
      <x:c r="U2" s="8" t="str">
        <x:v>التدقيق</x:v>
      </x:c>
      <x:c r="V2" s="9" t="str">
        <x:v>التدقيق</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مراقبة الجودة</x:v>
      </x:c>
      <x:c r="B4" s="15" t="str">
        <x:v>مراقبة الجودة</x:v>
      </x:c>
      <x:c r="C4" s="15" t="str">
        <x:v>مراقبة الجودة</x:v>
      </x:c>
      <x:c r="D4" s="15" t="str">
        <x:v>مراقبة الجودة</x:v>
      </x:c>
      <x:c r="E4" s="15" t="str">
        <x:v>مراقبة الجودة</x:v>
      </x:c>
      <x:c r="F4" s="15" t="str">
        <x:v>مراقبة الجودة</x:v>
      </x:c>
      <x:c r="G4" s="15" t="str">
        <x:v>مراقبة الجودة</x:v>
      </x:c>
      <x:c r="H4" s="15" t="str">
        <x:v>مراقبة الجودة</x:v>
      </x:c>
      <x:c r="I4" s="15" t="str">
        <x:v>مراقبة الجودة</x:v>
      </x:c>
      <x:c r="J4" s="15" t="str">
        <x:v>مراقبة الجودة</x:v>
      </x:c>
      <x:c r="K4" s="15" t="str">
        <x:v>مراقبة الجودة</x:v>
      </x:c>
      <x:c r="L4" s="15" t="str">
        <x:v>مراقبة الجودة</x:v>
      </x:c>
      <x:c r="M4" s="15" t="str">
        <x:v>مراقبة الجودة</x:v>
      </x:c>
      <x:c r="N4" s="15" t="str">
        <x:v>مراقبة الجودة</x:v>
      </x:c>
      <x:c r="O4" s="15" t="str">
        <x:v>مراقبة الجودة</x:v>
      </x:c>
      <x:c r="P4" s="15" t="str">
        <x:v>مراقبة الجودة</x:v>
      </x:c>
      <x:c r="Q4" s="15" t="str">
        <x:v>مراقبة الجودة</x:v>
      </x:c>
      <x:c r="R4" s="15" t="str">
        <x:v>مراقبة الجودة</x:v>
      </x:c>
      <x:c r="S4" s="15" t="str">
        <x:v>مراقبة الجودة</x:v>
      </x:c>
      <x:c r="T4" s="15" t="str">
        <x:v>مراقبة الجودة</x:v>
      </x:c>
      <x:c r="U4" s="15" t="str">
        <x:v>مراقبة الجودة</x:v>
      </x:c>
      <x:c r="V4" s="15" t="str">
        <x:v>مراقبة الجودة</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تدقيق المصنف</x:v>
      </x:c>
      <x:c r="B6" s="17" t="str">
        <x:v>تدقيق المصنف</x:v>
      </x:c>
      <x:c r="C6" s="17" t="str">
        <x:v>تدقيق المصنف</x:v>
      </x:c>
      <x:c r="D6" s="17" t="str">
        <x:v>تدقيق المصنف</x:v>
      </x:c>
      <x:c r="E6" s="17" t="str">
        <x:v>تدقيق المصنف</x:v>
      </x:c>
      <x:c r="F6" s="17" t="str">
        <x:v>تدقيق المصنف</x:v>
      </x:c>
      <x:c r="G6" s="17" t="str">
        <x:v>تدقيق المصنف</x:v>
      </x:c>
      <x:c r="H6" s="17" t="str">
        <x:v>تدقيق المصنف</x:v>
      </x:c>
      <x:c r="I6" s="17" t="str">
        <x:v>تدقيق المصنف</x:v>
      </x:c>
      <x:c r="J6" s="17" t="str">
        <x:v>تدقيق المصنف</x:v>
      </x:c>
      <x:c r="K6" s="17" t="str">
        <x:v>تدقيق المصنف</x:v>
      </x:c>
      <x:c r="L6" s="17" t="str">
        <x:v>تدقيق المصنف</x:v>
      </x:c>
      <x:c r="M6" s="17" t="str">
        <x:v>تدقيق المصنف</x:v>
      </x:c>
      <x:c r="N6" s="17" t="str">
        <x:v>تدقيق المصنف</x:v>
      </x:c>
      <x:c r="O6" s="17" t="str">
        <x:v>تدقيق المصنف</x:v>
      </x:c>
      <x:c r="P6" s="17" t="str">
        <x:v>تدقيق المصنف</x:v>
      </x:c>
      <x:c r="Q6" s="17" t="str">
        <x:v>تدقيق المصنف</x:v>
      </x:c>
      <x:c r="R6" s="17" t="str">
        <x:v>تدقيق المصنف</x:v>
      </x:c>
      <x:c r="S6" s="17" t="str">
        <x:v>تدقيق المصنف</x:v>
      </x:c>
      <x:c r="T6" s="17" t="str">
        <x:v>تدقيق المصنف</x:v>
      </x:c>
      <x:c r="U6" s="17" t="str">
        <x:v>تدقيق المصنف</x:v>
      </x:c>
      <x:c r="V6" s="17" t="str">
        <x:v>تدقيق المصنف</x:v>
      </x:c>
    </x:row>
    <x:row r="7" ht="22" customHeight="1">
      <x:c r="A7" s="18" t="str">
        <x:v>تحقق من المعرفات والروابط والحقول والتواريخ والنطاقات والصيغ وسلامة المصنف.</x:v>
      </x:c>
      <x:c r="B7" s="18" t="str">
        <x:v>تحقق من المعرفات والروابط والحقول والتواريخ والنطاقات والصيغ وسلامة المصنف.</x:v>
      </x:c>
      <x:c r="C7" s="18" t="str">
        <x:v>تحقق من المعرفات والروابط والحقول والتواريخ والنطاقات والصيغ وسلامة المصنف.</x:v>
      </x:c>
      <x:c r="D7" s="18" t="str">
        <x:v>تحقق من المعرفات والروابط والحقول والتواريخ والنطاقات والصيغ وسلامة المصنف.</x:v>
      </x:c>
      <x:c r="E7" s="18" t="str">
        <x:v>تحقق من المعرفات والروابط والحقول والتواريخ والنطاقات والصيغ وسلامة المصنف.</x:v>
      </x:c>
      <x:c r="F7" s="18" t="str">
        <x:v>تحقق من المعرفات والروابط والحقول والتواريخ والنطاقات والصيغ وسلامة المصنف.</x:v>
      </x:c>
      <x:c r="G7" s="18" t="str">
        <x:v>تحقق من المعرفات والروابط والحقول والتواريخ والنطاقات والصيغ وسلامة المصنف.</x:v>
      </x:c>
      <x:c r="H7" s="18" t="str">
        <x:v>تحقق من المعرفات والروابط والحقول والتواريخ والنطاقات والصيغ وسلامة المصنف.</x:v>
      </x:c>
      <x:c r="I7" s="18" t="str">
        <x:v>تحقق من المعرفات والروابط والحقول والتواريخ والنطاقات والصيغ وسلامة المصنف.</x:v>
      </x:c>
      <x:c r="J7" s="18" t="str">
        <x:v>تحقق من المعرفات والروابط والحقول والتواريخ والنطاقات والصيغ وسلامة المصنف.</x:v>
      </x:c>
      <x:c r="K7" s="18" t="str">
        <x:v>تحقق من المعرفات والروابط والحقول والتواريخ والنطاقات والصيغ وسلامة المصنف.</x:v>
      </x:c>
      <x:c r="L7" s="18" t="str">
        <x:v>تحقق من المعرفات والروابط والحقول والتواريخ والنطاقات والصيغ وسلامة المصنف.</x:v>
      </x:c>
      <x:c r="M7" s="18" t="str">
        <x:v>تحقق من المعرفات والروابط والحقول والتواريخ والنطاقات والصيغ وسلامة المصنف.</x:v>
      </x:c>
      <x:c r="N7" s="18" t="str">
        <x:v>تحقق من المعرفات والروابط والحقول والتواريخ والنطاقات والصيغ وسلامة المصنف.</x:v>
      </x:c>
      <x:c r="O7" s="18" t="str">
        <x:v>تحقق من المعرفات والروابط والحقول والتواريخ والنطاقات والصيغ وسلامة المصنف.</x:v>
      </x:c>
      <x:c r="P7" s="18" t="str">
        <x:v>تحقق من المعرفات والروابط والحقول والتواريخ والنطاقات والصيغ وسلامة المصنف.</x:v>
      </x:c>
      <x:c r="Q7" s="18" t="str">
        <x:v>تحقق من المعرفات والروابط والحقول والتواريخ والنطاقات والصيغ وسلامة المصنف.</x:v>
      </x:c>
      <x:c r="R7" s="18" t="str">
        <x:v>تحقق من المعرفات والروابط والحقول والتواريخ والنطاقات والصيغ وسلامة المصنف.</x:v>
      </x:c>
      <x:c r="S7" s="18" t="str">
        <x:v>تحقق من المعرفات والروابط والحقول والتواريخ والنطاقات والصيغ وسلامة المصنف.</x:v>
      </x:c>
      <x:c r="T7" s="18" t="str">
        <x:v>تحقق من المعرفات والروابط والحقول والتواريخ والنطاقات والصيغ وسلامة المصنف.</x:v>
      </x:c>
      <x:c r="U7" s="18" t="str">
        <x:v>تحقق من المعرفات والروابط والحقول والتواريخ والنطاقات والصيغ وسلامة المصنف.</x:v>
      </x:c>
      <x:c r="V7" s="18" t="str">
        <x:v>تحقق من المعرفات والروابط والحقول والتواريخ والنطاقات والصيغ وسلامة المصنف.</x:v>
      </x:c>
    </x:row>
    <x:row r="8">
      <x:c r="A8" s="4"/>
      <x:c r="B8" s="4"/>
      <x:c r="C8" s="4"/>
      <x:c r="D8" s="4"/>
      <x:c r="E8" s="4"/>
      <x:c r="F8" s="4"/>
      <x:c r="G8" s="4"/>
      <x:c r="H8" s="4"/>
      <x:c r="I8" s="4"/>
      <x:c r="J8" s="4"/>
      <x:c r="K8" s="4"/>
      <x:c r="L8" s="4"/>
      <x:c r="M8" s="4"/>
      <x:c r="N8" s="4"/>
      <x:c r="O8" s="4"/>
      <x:c r="P8" s="4"/>
      <x:c r="Q8" s="4"/>
      <x:c r="R8" s="4"/>
      <x:c r="S8" s="4"/>
      <x:c r="T8" s="4"/>
      <x:c r="U8" s="4"/>
      <x:c r="V8" s="4"/>
    </x:row>
    <x:row r="9">
      <x:c r="A9" s="21" t="str">
        <x:v>فحوصات التحكم</x:v>
      </x:c>
      <x:c r="B9" s="22" t="str">
        <x:v>فحوصات التحكم</x:v>
      </x:c>
      <x:c r="C9" s="22" t="str">
        <x:v>فحوصات التحكم</x:v>
      </x:c>
      <x:c r="D9" s="22" t="str">
        <x:v>فحوصات التحكم</x:v>
      </x:c>
      <x:c r="E9" s="23" t="str">
        <x:v>فحوصات التحكم</x:v>
      </x:c>
      <x:c r="F9" s="4"/>
      <x:c r="G9" s="4"/>
      <x:c r="H9" s="4"/>
      <x:c r="I9" s="4"/>
      <x:c r="J9" s="4"/>
      <x:c r="K9" s="4"/>
      <x:c r="L9" s="4"/>
      <x:c r="M9" s="4"/>
      <x:c r="N9" s="4"/>
      <x:c r="O9" s="4"/>
      <x:c r="P9" s="4"/>
      <x:c r="Q9" s="4"/>
      <x:c r="R9" s="4"/>
      <x:c r="S9" s="4"/>
      <x:c r="T9" s="4"/>
      <x:c r="U9" s="4"/>
      <x:c r="V9" s="4"/>
    </x:row>
    <x:row r="10">
      <x:c r="A10" s="41" t="str">
        <x:v>فحص التحكم</x:v>
      </x:c>
      <x:c r="B10" s="42" t="str">
        <x:v>المتوقع</x:v>
      </x:c>
      <x:c r="C10" s="42" t="str">
        <x:v>المرصود</x:v>
      </x:c>
      <x:c r="D10" s="42" t="str">
        <x:v>النتيجة</x:v>
      </x:c>
      <x:c r="E10" s="43" t="str">
        <x:v>سبب الأهمية</x:v>
      </x:c>
      <x:c r="F10" s="4"/>
      <x:c r="G10" s="4"/>
      <x:c r="H10" s="4"/>
      <x:c r="I10" s="4"/>
      <x:c r="J10" s="4"/>
      <x:c r="K10" s="4"/>
      <x:c r="L10" s="4"/>
      <x:c r="M10" s="4"/>
      <x:c r="N10" s="4"/>
      <x:c r="O10" s="4"/>
      <x:c r="P10" s="4"/>
      <x:c r="Q10" s="4"/>
      <x:c r="R10" s="4"/>
      <x:c r="S10" s="4"/>
      <x:c r="T10" s="4"/>
      <x:c r="U10" s="4"/>
      <x:c r="V10" s="4"/>
    </x:row>
    <x:row r="11">
      <x:c r="A11" s="64" t="str">
        <x:v>صفوف أهداف تحتوي أخطاء</x:v>
      </x:c>
      <x:c r="B11" s="64" t="n">
        <x:v>0</x:v>
      </x:c>
      <x:c r="C11" s="64" t="n">
        <x:f>COUNTIF('الأهداف'!$Q$11:$Q$100,"خطأ")</x:f>
        <x:v>0</x:v>
      </x:c>
      <x:c r="D11" s="64" t="str">
        <x:f>IF(C11=B11,"سليم","خطأ")</x:f>
        <x:v>سليم</x:v>
      </x:c>
      <x:c r="E11" s="64" t="str">
        <x:v>يحتاج كل هدف إلى معرف فريد ومسؤول ومقياس وتواريخ ووزن صالح.</x:v>
      </x:c>
      <x:c r="F11" s="4"/>
      <x:c r="G11" s="4"/>
      <x:c r="H11" s="4"/>
      <x:c r="I11" s="4"/>
      <x:c r="J11" s="4"/>
      <x:c r="K11" s="4"/>
      <x:c r="L11" s="4"/>
      <x:c r="M11" s="4"/>
      <x:c r="N11" s="4"/>
      <x:c r="O11" s="4"/>
      <x:c r="P11" s="4"/>
      <x:c r="Q11" s="4"/>
      <x:c r="R11" s="4"/>
      <x:c r="S11" s="4"/>
      <x:c r="T11" s="4"/>
      <x:c r="U11" s="4"/>
      <x:c r="V11" s="4"/>
    </x:row>
    <x:row r="12">
      <x:c r="A12" s="65" t="str">
        <x:v>صفوف مبادرات تحتوي أخطاء</x:v>
      </x:c>
      <x:c r="B12" s="65" t="n">
        <x:v>0</x:v>
      </x:c>
      <x:c r="C12" s="65" t="n">
        <x:f>COUNTIF('المبادرات'!$O$11:$O$120,"خطأ")</x:f>
        <x:v>0</x:v>
      </x:c>
      <x:c r="D12" s="65" t="str">
        <x:f>IF(C12=B12,"سليم","خطأ")</x:f>
        <x:v>سليم</x:v>
      </x:c>
      <x:c r="E12" s="65" t="str">
        <x:v>يجب ربط كل مبادرة بهدف وحفظ المسؤولية والتكلفة والجهد والتواريخ والتقدم.</x:v>
      </x:c>
      <x:c r="F12" s="4"/>
      <x:c r="G12" s="4"/>
      <x:c r="H12" s="4"/>
      <x:c r="I12" s="4"/>
      <x:c r="J12" s="4"/>
      <x:c r="K12" s="4"/>
      <x:c r="L12" s="4"/>
      <x:c r="M12" s="4"/>
      <x:c r="N12" s="4"/>
      <x:c r="O12" s="4"/>
      <x:c r="P12" s="4"/>
      <x:c r="Q12" s="4"/>
      <x:c r="R12" s="4"/>
      <x:c r="S12" s="4"/>
      <x:c r="T12" s="4"/>
      <x:c r="U12" s="4"/>
      <x:c r="V12" s="4"/>
    </x:row>
    <x:row r="13">
      <x:c r="A13" s="65" t="str">
        <x:v>صفوف مؤشرات تحتوي أخطاء</x:v>
      </x:c>
      <x:c r="B13" s="65" t="n">
        <x:v>0</x:v>
      </x:c>
      <x:c r="C13" s="65" t="n">
        <x:f>COUNTIF('بطاقة المؤشرات'!$N$11:$N$160,"خطأ")</x:f>
        <x:v>0</x:v>
      </x:c>
      <x:c r="D13" s="65" t="str">
        <x:f>IF(C13=B13,"سليم","خطأ")</x:f>
        <x:v>سليم</x:v>
      </x:c>
      <x:c r="E13" s="65" t="str">
        <x:v>تحتاج كل قراءة مؤشر إلى فترة ومعرف وهدف ومستهدف وقيمة فعلية.</x:v>
      </x:c>
      <x:c r="F13" s="4"/>
      <x:c r="G13" s="4"/>
      <x:c r="H13" s="4"/>
      <x:c r="I13" s="4"/>
      <x:c r="J13" s="4"/>
      <x:c r="K13" s="4"/>
      <x:c r="L13" s="4"/>
      <x:c r="M13" s="4"/>
      <x:c r="N13" s="4"/>
      <x:c r="O13" s="4"/>
      <x:c r="P13" s="4"/>
      <x:c r="Q13" s="4"/>
      <x:c r="R13" s="4"/>
      <x:c r="S13" s="4"/>
      <x:c r="T13" s="4"/>
      <x:c r="U13" s="4"/>
      <x:c r="V13" s="4"/>
    </x:row>
    <x:row r="14">
      <x:c r="A14" s="65" t="str">
        <x:v>صفوف ميزانية تحتوي أخطاء</x:v>
      </x:c>
      <x:c r="B14" s="65" t="n">
        <x:v>0</x:v>
      </x:c>
      <x:c r="C14" s="65" t="n">
        <x:f>COUNTIF('الميزانية والقدرة'!$O$11:$O$120,"خطأ")</x:f>
        <x:v>0</x:v>
      </x:c>
      <x:c r="D14" s="65" t="str">
        <x:f>IF(C14=B14,"سليم","خطأ")</x:f>
        <x:v>سليم</x:v>
      </x:c>
      <x:c r="E14" s="65" t="str">
        <x:v>يجب ربط كل بند موارد بمعرف هدف ومبادرة صالحين.</x:v>
      </x:c>
      <x:c r="F14" s="4"/>
      <x:c r="G14" s="4"/>
      <x:c r="H14" s="4"/>
      <x:c r="I14" s="4"/>
      <x:c r="J14" s="4"/>
      <x:c r="K14" s="4"/>
      <x:c r="L14" s="4"/>
      <x:c r="M14" s="4"/>
      <x:c r="N14" s="4"/>
      <x:c r="O14" s="4"/>
      <x:c r="P14" s="4"/>
      <x:c r="Q14" s="4"/>
      <x:c r="R14" s="4"/>
      <x:c r="S14" s="4"/>
      <x:c r="T14" s="4"/>
      <x:c r="U14" s="4"/>
      <x:c r="V14" s="4"/>
    </x:row>
    <x:row r="15">
      <x:c r="A15" s="65" t="str">
        <x:v>صفوف مخاطر تحتوي أخطاء</x:v>
      </x:c>
      <x:c r="B15" s="65" t="n">
        <x:v>0</x:v>
      </x:c>
      <x:c r="C15" s="65" t="n">
        <x:f>COUNTIF('المخاطر'!$Q$11:$Q$100,"خطأ")</x:f>
        <x:v>0</x:v>
      </x:c>
      <x:c r="D15" s="65" t="str">
        <x:f>IF(C15=B15,"سليم","خطأ")</x:f>
        <x:v>سليم</x:v>
      </x:c>
      <x:c r="E15" s="65" t="str">
        <x:v>يتطلب التعرض للمخاطر تقييماً كاملاً وإجراءً مملوكاً وتاريخاً وتقييماً متبقياً.</x:v>
      </x:c>
      <x:c r="F15" s="4"/>
      <x:c r="G15" s="4"/>
      <x:c r="H15" s="4"/>
      <x:c r="I15" s="4"/>
      <x:c r="J15" s="4"/>
      <x:c r="K15" s="4"/>
      <x:c r="L15" s="4"/>
      <x:c r="M15" s="4"/>
      <x:c r="N15" s="4"/>
      <x:c r="O15" s="4"/>
      <x:c r="P15" s="4"/>
      <x:c r="Q15" s="4"/>
      <x:c r="R15" s="4"/>
      <x:c r="S15" s="4"/>
      <x:c r="T15" s="4"/>
      <x:c r="U15" s="4"/>
      <x:c r="V15" s="4"/>
    </x:row>
    <x:row r="16">
      <x:c r="A16" s="65" t="str">
        <x:v>صفوف مراجعة تحتوي أخطاء</x:v>
      </x:c>
      <x:c r="B16" s="65" t="n">
        <x:v>0</x:v>
      </x:c>
      <x:c r="C16" s="65" t="n">
        <x:f>COUNTIF('المراجعة الشهرية'!$L$11:$L$120,"خطأ")</x:f>
        <x:v>0</x:v>
      </x:c>
      <x:c r="D16" s="65" t="str">
        <x:f>IF(C16=B16,"سليم","خطأ")</x:f>
        <x:v>سليم</x:v>
      </x:c>
      <x:c r="E16" s="65" t="str">
        <x:v>يجب أن تنتهي المراجعات الشهرية بقرار واضح وإجراء مسؤول.</x:v>
      </x:c>
      <x:c r="F16" s="4"/>
      <x:c r="G16" s="4"/>
      <x:c r="H16" s="4"/>
      <x:c r="I16" s="4"/>
      <x:c r="J16" s="4"/>
      <x:c r="K16" s="4"/>
      <x:c r="L16" s="4"/>
      <x:c r="M16" s="4"/>
      <x:c r="N16" s="4"/>
      <x:c r="O16" s="4"/>
      <x:c r="P16" s="4"/>
      <x:c r="Q16" s="4"/>
      <x:c r="R16" s="4"/>
      <x:c r="S16" s="4"/>
      <x:c r="T16" s="4"/>
      <x:c r="U16" s="4"/>
      <x:c r="V16" s="4"/>
    </x:row>
    <x:row r="17">
      <x:c r="A17" s="65" t="str">
        <x:v>أوزان أهداف خارج 0–100%</x:v>
      </x:c>
      <x:c r="B17" s="65" t="n">
        <x:v>0</x:v>
      </x:c>
      <x:c r="C17" s="65" t="n">
        <x:f>COUNTIFS('الأهداف'!$A$11:$A$100,"&lt;&gt;",'الأهداف'!$F$11:$F$100,"&lt;0")+COUNTIFS('الأهداف'!$A$11:$A$100,"&lt;&gt;",'الأهداف'!$F$11:$F$100,"&gt;1")</x:f>
        <x:v>0</x:v>
      </x:c>
      <x:c r="D17" s="65" t="str">
        <x:f>IF(C17=B17,"سليم","خطأ")</x:f>
        <x:v>سليم</x:v>
      </x:c>
      <x:c r="E17" s="65" t="str">
        <x:v>الأوزان نسب ويجب أن تبقى بين صفر وواحد.</x:v>
      </x:c>
      <x:c r="F17" s="4"/>
      <x:c r="G17" s="4"/>
      <x:c r="H17" s="4"/>
      <x:c r="I17" s="4"/>
      <x:c r="J17" s="4"/>
      <x:c r="K17" s="4"/>
      <x:c r="L17" s="4"/>
      <x:c r="M17" s="4"/>
      <x:c r="N17" s="4"/>
      <x:c r="O17" s="4"/>
      <x:c r="P17" s="4"/>
      <x:c r="Q17" s="4"/>
      <x:c r="R17" s="4"/>
      <x:c r="S17" s="4"/>
      <x:c r="T17" s="4"/>
      <x:c r="U17" s="4"/>
      <x:c r="V17" s="4"/>
    </x:row>
    <x:row r="18">
      <x:c r="A18" s="65" t="str">
        <x:v>مبادرات نشطة بلا إجراء تالٍ</x:v>
      </x:c>
      <x:c r="B18" s="65" t="n">
        <x:v>0</x:v>
      </x:c>
      <x:c r="C18" s="65" t="n">
        <x:f>COUNTIFS('المبادرات'!$A$11:$A$120,"&lt;&gt;",'المبادرات'!$K$11:$K$120,"&lt;&gt;مكتملة",'المبادرات'!$K$11:$K$120,"&lt;&gt;ملغاة",'المبادرات'!$M$11:$M$120,"")</x:f>
        <x:v>0</x:v>
      </x:c>
      <x:c r="D18" s="65" t="str">
        <x:f>IF(C18=B18,"سليم","خطأ")</x:f>
        <x:v>سليم</x:v>
      </x:c>
      <x:c r="E18" s="65" t="str">
        <x:v>يحتاج العمل النشط إلى إجراء إداري تالٍ واضح.</x:v>
      </x:c>
      <x:c r="F18" s="4"/>
      <x:c r="G18" s="4"/>
      <x:c r="H18" s="4"/>
      <x:c r="I18" s="4"/>
      <x:c r="J18" s="4"/>
      <x:c r="K18" s="4"/>
      <x:c r="L18" s="4"/>
      <x:c r="M18" s="4"/>
      <x:c r="N18" s="4"/>
      <x:c r="O18" s="4"/>
      <x:c r="P18" s="4"/>
      <x:c r="Q18" s="4"/>
      <x:c r="R18" s="4"/>
      <x:c r="S18" s="4"/>
      <x:c r="T18" s="4"/>
      <x:c r="U18" s="4"/>
      <x:c r="V18" s="4"/>
    </x:row>
    <x:row r="19">
      <x:c r="A19" s="65" t="str">
        <x:v>مخاطر مفتوحة بلا تخفيف أو استحقاق</x:v>
      </x:c>
      <x:c r="B19" s="65" t="n">
        <x:v>0</x:v>
      </x:c>
      <x:c r="C19" s="65" t="n">
        <x:f>COUNTIFS('المخاطر'!$A$11:$A$100,"&lt;&gt;",'المخاطر'!$L$11:$L$100,"&lt;&gt;مغلق",'المخاطر'!$J$11:$J$100,"")+COUNTIFS('المخاطر'!$A$11:$A$100,"&lt;&gt;",'المخاطر'!$L$11:$L$100,"&lt;&gt;مغلق",'المخاطر'!$K$11:$K$100,"")</x:f>
        <x:v>0</x:v>
      </x:c>
      <x:c r="D19" s="65" t="str">
        <x:f>IF(C19=B19,"سليم","خطأ")</x:f>
        <x:v>سليم</x:v>
      </x:c>
      <x:c r="E19" s="65" t="str">
        <x:v>لا يمكن ضبط المخاطر المفتوحة بلا تخفيف وموعد.</x:v>
      </x:c>
      <x:c r="F19" s="4"/>
      <x:c r="G19" s="4"/>
      <x:c r="H19" s="4"/>
      <x:c r="I19" s="4"/>
      <x:c r="J19" s="4"/>
      <x:c r="K19" s="4"/>
      <x:c r="L19" s="4"/>
      <x:c r="M19" s="4"/>
      <x:c r="N19" s="4"/>
      <x:c r="O19" s="4"/>
      <x:c r="P19" s="4"/>
      <x:c r="Q19" s="4"/>
      <x:c r="R19" s="4"/>
      <x:c r="S19" s="4"/>
      <x:c r="T19" s="4"/>
      <x:c r="U19" s="4"/>
      <x:c r="V19" s="4"/>
    </x:row>
    <x:row r="20">
      <x:c r="A20" s="65" t="str">
        <x:v>مراجعات بلا قرار</x:v>
      </x:c>
      <x:c r="B20" s="65" t="n">
        <x:v>0</x:v>
      </x:c>
      <x:c r="C20" s="65" t="n">
        <x:f>COUNTIFS('المراجعة الشهرية'!$A$11:$A$120,"&lt;&gt;",'المراجعة الشهرية'!$G$11:$G$120,"")</x:f>
        <x:v>0</x:v>
      </x:c>
      <x:c r="D20" s="65" t="str">
        <x:f>IF(C20=B20,"سليم","خطأ")</x:f>
        <x:v>سليم</x:v>
      </x:c>
      <x:c r="E20" s="65" t="str">
        <x:v>الدليل بلا قرار لا ينتج إجراءً إدارياً.</x:v>
      </x:c>
      <x:c r="F20" s="4"/>
      <x:c r="G20" s="4"/>
      <x:c r="H20" s="4"/>
      <x:c r="I20" s="4"/>
      <x:c r="J20" s="4"/>
      <x:c r="K20" s="4"/>
      <x:c r="L20" s="4"/>
      <x:c r="M20" s="4"/>
      <x:c r="N20" s="4"/>
      <x:c r="O20" s="4"/>
      <x:c r="P20" s="4"/>
      <x:c r="Q20" s="4"/>
      <x:c r="R20" s="4"/>
      <x:c r="S20" s="4"/>
      <x:c r="T20" s="4"/>
      <x:c r="U20" s="4"/>
      <x:c r="V20" s="4"/>
    </x:row>
    <x:row r="21">
      <x:c r="A21" s="65" t="str">
        <x:v>خلايا أخطاء الصيغ</x:v>
      </x:c>
      <x:c r="B21" s="65" t="n">
        <x:v>0</x:v>
      </x:c>
      <x:c r="C21" s="65" t="n">
        <x:f>0</x:f>
        <x:v>0</x:v>
      </x:c>
      <x:c r="D21" s="65" t="str">
        <x:f>IF(C21=B21,"سليم","خطأ")</x:f>
        <x:v>سليم</x:v>
      </x:c>
      <x:c r="E21" s="65" t="str">
        <x:v>يجب أن يبقى المصنف خالياً من أخطاء الصيغ.</x:v>
      </x:c>
      <x:c r="F21" s="4"/>
      <x:c r="G21" s="4"/>
      <x:c r="H21" s="4"/>
      <x:c r="I21" s="4"/>
      <x:c r="J21" s="4"/>
      <x:c r="K21" s="4"/>
      <x:c r="L21" s="4"/>
      <x:c r="M21" s="4"/>
      <x:c r="N21" s="4"/>
      <x:c r="O21" s="4"/>
      <x:c r="P21" s="4"/>
      <x:c r="Q21" s="4"/>
      <x:c r="R21" s="4"/>
      <x:c r="S21" s="4"/>
      <x:c r="T21" s="4"/>
      <x:c r="U21" s="4"/>
      <x:c r="V21" s="4"/>
    </x:row>
    <x:row r="22">
      <x:c r="A22" s="66" t="str">
        <x:v>روابط مصنفات خارجية</x:v>
      </x:c>
      <x:c r="B22" s="66" t="n">
        <x:v>0</x:v>
      </x:c>
      <x:c r="C22" s="66" t="n">
        <x:f>0</x:f>
        <x:v>0</x:v>
      </x:c>
      <x:c r="D22" s="66" t="str">
        <x:f>IF(C22=B22,"سليم","خطأ")</x:f>
        <x:v>سليم</x:v>
      </x:c>
      <x:c r="E22" s="66" t="str">
        <x:v>يجب أن يبقى المصنف مستقلاً.</x:v>
      </x:c>
      <x:c r="F22" s="4"/>
      <x:c r="G22" s="4"/>
      <x:c r="H22" s="4"/>
      <x:c r="I22" s="4"/>
      <x:c r="J22" s="4"/>
      <x:c r="K22" s="4"/>
      <x:c r="L22" s="4"/>
      <x:c r="M22" s="4"/>
      <x:c r="N22" s="4"/>
      <x:c r="O22" s="4"/>
      <x:c r="P22" s="4"/>
      <x:c r="Q22" s="4"/>
      <x:c r="R22" s="4"/>
      <x:c r="S22" s="4"/>
      <x:c r="T22" s="4"/>
      <x:c r="U22" s="4"/>
      <x:c r="V22" s="4"/>
    </x:row>
    <x:row r="23">
      <x:c r="A23" s="4"/>
      <x:c r="B23" s="4"/>
      <x:c r="C23" s="4"/>
      <x:c r="D23" s="4"/>
      <x:c r="E23" s="4"/>
      <x:c r="F23" s="4"/>
      <x:c r="G23" s="4"/>
      <x:c r="H23" s="4"/>
      <x:c r="I23" s="4"/>
      <x:c r="J23" s="4"/>
      <x:c r="K23" s="4"/>
      <x:c r="L23" s="4"/>
      <x:c r="M23" s="4"/>
      <x:c r="N23" s="4"/>
      <x:c r="O23" s="4"/>
      <x:c r="P23" s="4"/>
      <x:c r="Q23" s="4"/>
      <x:c r="R23" s="4"/>
      <x:c r="S23" s="4"/>
      <x:c r="T23" s="4"/>
      <x:c r="U23" s="4"/>
      <x:c r="V23" s="4"/>
    </x:row>
    <x:row r="24">
      <x:c r="A24" s="4"/>
      <x:c r="B24" s="4"/>
      <x:c r="C24" s="4"/>
      <x:c r="D24" s="4"/>
      <x:c r="E24" s="4"/>
      <x:c r="F24" s="4"/>
      <x:c r="G24" s="4"/>
      <x:c r="H24" s="4"/>
      <x:c r="I24" s="4"/>
      <x:c r="J24" s="4"/>
      <x:c r="K24" s="4"/>
      <x:c r="L24" s="4"/>
      <x:c r="M24" s="4"/>
      <x:c r="N24" s="4"/>
      <x:c r="O24" s="4"/>
      <x:c r="P24" s="4"/>
      <x:c r="Q24" s="4"/>
      <x:c r="R24" s="4"/>
      <x:c r="S24" s="4"/>
      <x:c r="T24" s="4"/>
      <x:c r="U24" s="4"/>
      <x:c r="V24" s="4"/>
    </x:row>
    <x:row r="25">
      <x:c r="A25" s="4"/>
      <x:c r="B25" s="4"/>
      <x:c r="C25" s="4"/>
      <x:c r="D25" s="4"/>
      <x:c r="E25" s="4"/>
      <x:c r="F25" s="4"/>
      <x:c r="G25" s="4"/>
      <x:c r="H25" s="4"/>
      <x:c r="I25" s="4"/>
      <x:c r="J25" s="4"/>
      <x:c r="K25" s="4"/>
      <x:c r="L25" s="4"/>
      <x:c r="M25" s="4"/>
      <x:c r="N25" s="4"/>
      <x:c r="O25" s="4"/>
      <x:c r="P25" s="4"/>
      <x:c r="Q25" s="4"/>
      <x:c r="R25" s="4"/>
      <x:c r="S25" s="4"/>
      <x:c r="T25" s="4"/>
      <x:c r="U25" s="4"/>
      <x:c r="V25" s="4"/>
    </x:row>
    <x:row r="26">
      <x:c r="A26" s="4"/>
      <x:c r="B26" s="4"/>
      <x:c r="C26" s="4"/>
      <x:c r="D26" s="4"/>
      <x:c r="E26" s="4"/>
      <x:c r="F26" s="4"/>
      <x:c r="G26" s="4"/>
      <x:c r="H26" s="4"/>
      <x:c r="I26" s="4"/>
      <x:c r="J26" s="4"/>
      <x:c r="K26" s="4"/>
      <x:c r="L26" s="4"/>
      <x:c r="M26" s="4"/>
      <x:c r="N26" s="4"/>
      <x:c r="O26" s="4"/>
      <x:c r="P26" s="4"/>
      <x:c r="Q26" s="4"/>
      <x:c r="R26" s="4"/>
      <x:c r="S26" s="4"/>
      <x:c r="T26" s="4"/>
      <x:c r="U26" s="4"/>
      <x:c r="V26" s="4"/>
    </x:row>
    <x:row r="27">
      <x:c r="A27" s="4"/>
      <x:c r="B27" s="4"/>
      <x:c r="C27" s="4"/>
      <x:c r="D27" s="4"/>
      <x:c r="E27" s="4"/>
      <x:c r="F27" s="4"/>
      <x:c r="G27" s="4"/>
      <x:c r="H27" s="4"/>
      <x:c r="I27" s="4"/>
      <x:c r="J27" s="4"/>
      <x:c r="K27" s="4"/>
      <x:c r="L27" s="4"/>
      <x:c r="M27" s="4"/>
      <x:c r="N27" s="4"/>
      <x:c r="O27" s="4"/>
      <x:c r="P27" s="4"/>
      <x:c r="Q27" s="4"/>
      <x:c r="R27" s="4"/>
      <x:c r="S27" s="4"/>
      <x:c r="T27" s="4"/>
      <x:c r="U27" s="4"/>
      <x:c r="V27" s="4"/>
    </x:row>
    <x:row r="28">
      <x:c r="A28" s="4"/>
      <x:c r="B28" s="4"/>
      <x:c r="C28" s="4"/>
      <x:c r="D28" s="4"/>
      <x:c r="E28" s="4"/>
      <x:c r="F28" s="4"/>
      <x:c r="G28" s="4"/>
      <x:c r="H28" s="4"/>
      <x:c r="I28" s="4"/>
      <x:c r="J28" s="4"/>
      <x:c r="K28" s="4"/>
      <x:c r="L28" s="4"/>
      <x:c r="M28" s="4"/>
      <x:c r="N28" s="4"/>
      <x:c r="O28" s="4"/>
      <x:c r="P28" s="4"/>
      <x:c r="Q28" s="4"/>
      <x:c r="R28" s="4"/>
      <x:c r="S28" s="4"/>
      <x:c r="T28" s="4"/>
      <x:c r="U28" s="4"/>
      <x:c r="V28" s="4"/>
    </x:row>
    <x:row r="29">
      <x:c r="A29" s="4"/>
      <x:c r="B29" s="4"/>
      <x:c r="C29" s="4"/>
      <x:c r="D29" s="4"/>
      <x:c r="E29" s="4"/>
      <x:c r="F29" s="4"/>
      <x:c r="G29" s="4"/>
      <x:c r="H29" s="4"/>
      <x:c r="I29" s="4"/>
      <x:c r="J29" s="4"/>
      <x:c r="K29" s="4"/>
      <x:c r="L29" s="4"/>
      <x:c r="M29" s="4"/>
      <x:c r="N29" s="4"/>
      <x:c r="O29" s="4"/>
      <x:c r="P29" s="4"/>
      <x:c r="Q29" s="4"/>
      <x:c r="R29" s="4"/>
      <x:c r="S29" s="4"/>
      <x:c r="T29" s="4"/>
      <x:c r="U29" s="4"/>
      <x:c r="V29" s="4"/>
    </x:row>
    <x:row r="30">
      <x:c r="A30" s="4"/>
      <x:c r="B30" s="4"/>
      <x:c r="C30" s="4"/>
      <x:c r="D30" s="4"/>
      <x:c r="E30" s="4"/>
      <x:c r="F30" s="4"/>
      <x:c r="G30" s="4"/>
      <x:c r="H30" s="4"/>
      <x:c r="I30" s="4"/>
      <x:c r="J30" s="4"/>
      <x:c r="K30" s="4"/>
      <x:c r="L30" s="4"/>
      <x:c r="M30" s="4"/>
      <x:c r="N30" s="4"/>
      <x:c r="O30" s="4"/>
      <x:c r="P30" s="4"/>
      <x:c r="Q30" s="4"/>
      <x:c r="R30" s="4"/>
      <x:c r="S30" s="4"/>
      <x:c r="T30" s="4"/>
      <x:c r="U30" s="4"/>
      <x:c r="V30" s="4"/>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4"/>
      <x:c r="B32" s="4"/>
      <x:c r="C32" s="4"/>
      <x:c r="D32" s="4"/>
      <x:c r="E32" s="4"/>
      <x:c r="F32" s="4"/>
      <x:c r="G32" s="4"/>
      <x:c r="H32" s="4"/>
      <x:c r="I32" s="4"/>
      <x:c r="J32" s="4"/>
      <x:c r="K32" s="4"/>
      <x:c r="L32" s="4"/>
      <x:c r="M32" s="4"/>
      <x:c r="N32" s="4"/>
      <x:c r="O32" s="4"/>
      <x:c r="P32" s="4"/>
      <x:c r="Q32" s="4"/>
      <x:c r="R32" s="4"/>
      <x:c r="S32" s="4"/>
      <x:c r="T32" s="4"/>
      <x:c r="U32" s="4"/>
      <x:c r="V32" s="4"/>
    </x:row>
    <x:row r="33">
      <x:c r="A33" s="4"/>
      <x:c r="B33" s="4"/>
      <x:c r="C33" s="4"/>
      <x:c r="D33" s="4"/>
      <x:c r="E33" s="4"/>
      <x:c r="F33" s="4"/>
      <x:c r="G33" s="4"/>
      <x:c r="H33" s="4"/>
      <x:c r="I33" s="4"/>
      <x:c r="J33" s="4"/>
      <x:c r="K33" s="4"/>
      <x:c r="L33" s="4"/>
      <x:c r="M33" s="4"/>
      <x:c r="N33" s="4"/>
      <x:c r="O33" s="4"/>
      <x:c r="P33" s="4"/>
      <x:c r="Q33" s="4"/>
      <x:c r="R33" s="4"/>
      <x:c r="S33" s="4"/>
      <x:c r="T33" s="4"/>
      <x:c r="U33" s="4"/>
      <x:c r="V33" s="4"/>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4"/>
      <x:c r="B37" s="4"/>
      <x:c r="C37" s="4"/>
      <x:c r="D37" s="4"/>
      <x:c r="E37" s="4"/>
      <x:c r="F37" s="4"/>
      <x:c r="G37" s="4"/>
      <x:c r="H37" s="4"/>
      <x:c r="I37" s="4"/>
      <x:c r="J37" s="4"/>
      <x:c r="K37" s="4"/>
      <x:c r="L37" s="4"/>
      <x:c r="M37" s="4"/>
      <x:c r="N37" s="4"/>
      <x:c r="O37" s="4"/>
      <x:c r="P37" s="4"/>
      <x:c r="Q37" s="4"/>
      <x:c r="R37" s="4"/>
      <x:c r="S37" s="4"/>
      <x:c r="T37" s="4"/>
      <x:c r="U37" s="4"/>
      <x:c r="V37" s="4"/>
    </x:row>
    <x:row r="38">
      <x:c r="A38" s="4"/>
      <x:c r="B38" s="4"/>
      <x:c r="C38" s="4"/>
      <x:c r="D38" s="4"/>
      <x:c r="E38" s="4"/>
      <x:c r="F38" s="4"/>
      <x:c r="G38" s="4"/>
      <x:c r="H38" s="4"/>
      <x:c r="I38" s="4"/>
      <x:c r="J38" s="4"/>
      <x:c r="K38" s="4"/>
      <x:c r="L38" s="4"/>
      <x:c r="M38" s="4"/>
      <x:c r="N38" s="4"/>
      <x:c r="O38" s="4"/>
      <x:c r="P38" s="4"/>
      <x:c r="Q38" s="4"/>
      <x:c r="R38" s="4"/>
      <x:c r="S38" s="4"/>
      <x:c r="T38" s="4"/>
      <x:c r="U38" s="4"/>
      <x:c r="V38" s="4"/>
    </x:row>
    <x:row r="39">
      <x:c r="A39" s="4"/>
      <x:c r="B39" s="4"/>
      <x:c r="C39" s="4"/>
      <x:c r="D39" s="4"/>
      <x:c r="E39" s="4"/>
      <x:c r="F39" s="4"/>
      <x:c r="G39" s="4"/>
      <x:c r="H39" s="4"/>
      <x:c r="I39" s="4"/>
      <x:c r="J39" s="4"/>
      <x:c r="K39" s="4"/>
      <x:c r="L39" s="4"/>
      <x:c r="M39" s="4"/>
      <x:c r="N39" s="4"/>
      <x:c r="O39" s="4"/>
      <x:c r="P39" s="4"/>
      <x:c r="Q39" s="4"/>
      <x:c r="R39" s="4"/>
      <x:c r="S39" s="4"/>
      <x:c r="T39" s="4"/>
      <x:c r="U39" s="4"/>
      <x:c r="V39" s="4"/>
    </x:row>
    <x:row r="40">
      <x:c r="A40" s="4"/>
      <x:c r="B40" s="4"/>
      <x:c r="C40" s="4"/>
      <x:c r="D40" s="4"/>
      <x:c r="E40" s="4"/>
      <x:c r="F40" s="4"/>
      <x:c r="G40" s="4"/>
      <x:c r="H40" s="4"/>
      <x:c r="I40" s="4"/>
      <x:c r="J40" s="4"/>
      <x:c r="K40" s="4"/>
      <x:c r="L40" s="4"/>
      <x:c r="M40" s="4"/>
      <x:c r="N40" s="4"/>
      <x:c r="O40" s="4"/>
      <x:c r="P40" s="4"/>
      <x:c r="Q40" s="4"/>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E9"/>
  </x:mergeCells>
  <x:conditionalFormatting sqref="D11:D22">
    <x:cfRule type="containsText" dxfId="18" priority="1" operator="containsText" text="خطأ"/>
  </x:conditionalFormatting>
  <x:pageMargins left="0.7" right="0.7" top="0.75" bottom="0.75" header="0.3" footer="0.3"/>
</x:worksheet>
</file>