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9218953d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رئيسية" sheetId="1" r:id="Ra44d1d0d1dad4268"/>
    <x:sheet xmlns:r="http://schemas.openxmlformats.org/officeDocument/2006/relationships" name="لوحة التحكم" sheetId="2" r:id="R1339f0fe05354b7b"/>
    <x:sheet xmlns:r="http://schemas.openxmlformats.org/officeDocument/2006/relationships" name="الموظفون" sheetId="3" r:id="R54ea7f4127424a1e"/>
    <x:sheet xmlns:r="http://schemas.openxmlformats.org/officeDocument/2006/relationships" name="المتابعات" sheetId="4" r:id="Ra19be6582dcd4ff3"/>
    <x:sheet xmlns:r="http://schemas.openxmlformats.org/officeDocument/2006/relationships" name="الأهداف" sheetId="5" r:id="R3d025786dd154969"/>
    <x:sheet xmlns:r="http://schemas.openxmlformats.org/officeDocument/2006/relationships" name="التطوير" sheetId="6" r:id="Rb5893b2cfe1a45d9"/>
    <x:sheet xmlns:r="http://schemas.openxmlformats.org/officeDocument/2006/relationships" name="المستندات" sheetId="7" r:id="Rf65f378ee3e74f6a"/>
    <x:sheet xmlns:r="http://schemas.openxmlformats.org/officeDocument/2006/relationships" name="الإعداد" sheetId="8" r:id="R6285e6ed0306476b"/>
    <x:sheet xmlns:r="http://schemas.openxmlformats.org/officeDocument/2006/relationships" name="التدقيق" sheetId="9" r:id="R08da51230f4641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;[Red](#,##0);-"/>
    <x:numFmt numFmtId="202" formatCode=";;;"/>
    <x:numFmt numFmtId="203" formatCode="0%;[Red](0%);-"/>
  </x:numFmts>
  <x:fonts count="15">
    <x:font>
      <x:sz val="11"/>
      <x:name val="Carlito"/>
    </x:font>
    <x:font>
      <x:sz val="9"/>
      <x:color rgb="FF26332F"/>
      <x:name val="Arial"/>
    </x:font>
    <x:font>
      <x:b/>
      <x:sz val="9"/>
      <x:color rgb="FFFFFFFF"/>
      <x:name val="Arial"/>
    </x:font>
    <x:font>
      <x:b/>
      <x:sz val="14"/>
      <x:color rgb="FF0B2B24"/>
      <x:name val="Arial"/>
    </x:font>
    <x:font>
      <x:i/>
      <x:sz val="9"/>
      <x:color rgb="FF65736D"/>
      <x:name val="Arial"/>
    </x:font>
    <x:font>
      <x:b/>
      <x:sz val="9"/>
      <x:color rgb="FF0B2B24"/>
      <x:name val="Arial"/>
    </x:font>
    <x:font>
      <x:b/>
      <x:sz val="9"/>
      <x:color rgb="FF6F4B13"/>
      <x:name val="Arial"/>
    </x:font>
    <x:font>
      <x:b/>
      <x:sz val="9"/>
      <x:color rgb="FF65736D"/>
      <x:name val="Arial"/>
    </x:font>
    <x:font>
      <x:b/>
      <x:sz val="16"/>
      <x:color rgb="FF0B2B24"/>
      <x:name val="Arial"/>
    </x:font>
    <x:font>
      <x:sz val="10"/>
      <x:color rgb="FF26332F"/>
      <x:name val="Arial"/>
    </x:font>
    <x:font>
      <x:b/>
      <x:sz val="15"/>
      <x:color rgb="FFB64B4B"/>
      <x:name val="Arial"/>
    </x:font>
    <x:font>
      <x:b/>
      <x:sz val="15"/>
      <x:color rgb="FFD48B2C"/>
      <x:name val="Arial"/>
    </x:font>
    <x:font>
      <x:b/>
      <x:sz val="10"/>
      <x:color rgb="FF1F6B55"/>
      <x:name val="Arial"/>
    </x:font>
    <x:font>
      <x:b/>
      <x:sz val="10"/>
      <x:color rgb="FFB64B4B"/>
      <x:name val="Arial"/>
    </x:font>
    <x:font>
      <x:sz val="9"/>
      <x:color rgb="FF65736D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0B2B24"/>
      </x:patternFill>
    </x:fill>
    <x:fill>
      <x:patternFill patternType="solid">
        <x:fgColor rgb="FF1F6B55"/>
      </x:patternFill>
    </x:fill>
    <x:fill>
      <x:patternFill patternType="solid">
        <x:fgColor rgb="FFF7F3EA"/>
      </x:patternFill>
    </x:fill>
    <x:fill>
      <x:patternFill patternType="solid">
        <x:fgColor rgb="FF123B32"/>
      </x:patternFill>
    </x:fill>
    <x:fill>
      <x:patternFill patternType="solid">
        <x:fgColor rgb="FFEEE6D7"/>
      </x:patternFill>
    </x:fill>
    <x:fill>
      <x:patternFill patternType="solid">
        <x:fgColor rgb="FFFFF4CF"/>
      </x:patternFill>
    </x:fill>
    <x:fill>
      <x:patternFill patternType="solid">
        <x:fgColor rgb="FFFFF0D6"/>
      </x:patternFill>
    </x:fill>
    <x:fill>
      <x:patternFill patternType="solid">
        <x:fgColor rgb="FFEEF3F0"/>
      </x:patternFill>
    </x:fill>
    <x:fill>
      <x:patternFill patternType="solid">
        <x:fgColor rgb="FFE8F2ED"/>
      </x:patternFill>
    </x:fill>
    <x:fill>
      <x:patternFill patternType="solid">
        <x:fgColor rgb="FFF9E4E1"/>
      </x:patternFill>
    </x:fill>
  </x:fills>
  <x:borders count="39">
    <x:border>
      <x:left/>
      <x:right/>
      <x:top/>
      <x:bottom/>
      <x:diagonal/>
    </x:border>
    <x:border>
      <x:left style="thin">
        <x:color rgb="FF123B32"/>
      </x:left>
      <x:right/>
      <x:top style="thin">
        <x:color rgb="FF123B32"/>
      </x:top>
      <x:bottom style="thin">
        <x:color rgb="FF123B32"/>
      </x:bottom>
      <x:diagonal/>
    </x:border>
    <x:border>
      <x:left/>
      <x:right/>
      <x:top style="thin">
        <x:color rgb="FF123B32"/>
      </x:top>
      <x:bottom style="thin">
        <x:color rgb="FF123B32"/>
      </x:bottom>
      <x:diagonal/>
    </x:border>
    <x:border>
      <x:left/>
      <x:right style="thin">
        <x:color rgb="FF123B32"/>
      </x:right>
      <x:top style="thin">
        <x:color rgb="FF123B32"/>
      </x:top>
      <x:bottom style="thin">
        <x:color rgb="FF123B32"/>
      </x:bottom>
      <x:diagonal/>
    </x:border>
    <x:border>
      <x:left/>
      <x:right/>
      <x:top/>
      <x:bottom style="thin">
        <x:color rgb="FFD8D3C7"/>
      </x:bottom>
      <x:diagonal/>
    </x:border>
    <x:border>
      <x:left/>
      <x:right/>
      <x:top style="thin">
        <x:color rgb="FFD8D3C7"/>
      </x:top>
      <x:bottom style="thin">
        <x:color rgb="FFD8D3C7"/>
      </x:bottom>
      <x:diagonal/>
    </x:border>
    <x:border>
      <x:left/>
      <x:right/>
      <x:top style="thin">
        <x:color rgb="FFD8D3C7"/>
      </x:top>
      <x:bottom/>
      <x:diagonal/>
    </x:border>
    <x:border>
      <x:left/>
      <x:right style="thin">
        <x:color rgb="FF6D8E83"/>
      </x:right>
      <x:top/>
      <x:bottom style="thin">
        <x:color rgb="FF1F6B55"/>
      </x:bottom>
      <x:diagonal/>
    </x:border>
    <x:border>
      <x:left style="thin">
        <x:color rgb="FF6D8E83"/>
      </x:left>
      <x:right style="thin">
        <x:color rgb="FF6D8E83"/>
      </x:right>
      <x:top/>
      <x:bottom style="thin">
        <x:color rgb="FF1F6B55"/>
      </x:bottom>
      <x:diagonal/>
    </x:border>
    <x:border>
      <x:left style="thin">
        <x:color rgb="FF6D8E83"/>
      </x:left>
      <x:right/>
      <x:top/>
      <x:bottom style="thin">
        <x:color rgb="FF1F6B55"/>
      </x:bottom>
      <x:diagonal/>
    </x:border>
    <x:border>
      <x:left style="thin">
        <x:color rgb="FFB88935"/>
      </x:left>
      <x:right/>
      <x:top style="thin">
        <x:color rgb="FFB88935"/>
      </x:top>
      <x:bottom/>
      <x:diagonal/>
    </x:border>
    <x:border>
      <x:left/>
      <x:right/>
      <x:top style="thin">
        <x:color rgb="FFB88935"/>
      </x:top>
      <x:bottom/>
      <x:diagonal/>
    </x:border>
    <x:border>
      <x:left/>
      <x:right style="thin">
        <x:color rgb="FFB88935"/>
      </x:right>
      <x:top style="thin">
        <x:color rgb="FFB88935"/>
      </x:top>
      <x:bottom/>
      <x:diagonal/>
    </x:border>
    <x:border>
      <x:left style="thin">
        <x:color rgb="FFB88935"/>
      </x:left>
      <x:right/>
      <x:top/>
      <x:bottom/>
      <x:diagonal/>
    </x:border>
    <x:border>
      <x:left/>
      <x:right style="thin">
        <x:color rgb="FFB88935"/>
      </x:right>
      <x:top/>
      <x:bottom/>
      <x:diagonal/>
    </x:border>
    <x:border>
      <x:left style="thin">
        <x:color rgb="FFB88935"/>
      </x:left>
      <x:right/>
      <x:top/>
      <x:bottom style="thin">
        <x:color rgb="FFB88935"/>
      </x:bottom>
      <x:diagonal/>
    </x:border>
    <x:border>
      <x:left/>
      <x:right/>
      <x:top/>
      <x:bottom style="thin">
        <x:color rgb="FFB88935"/>
      </x:bottom>
      <x:diagonal/>
    </x:border>
    <x:border>
      <x:left/>
      <x:right style="thin">
        <x:color rgb="FFB88935"/>
      </x:right>
      <x:top/>
      <x:bottom style="thin">
        <x:color rgb="FFB88935"/>
      </x:bottom>
      <x:diagonal/>
    </x:border>
    <x:border>
      <x:left/>
      <x:right/>
      <x:top style="medium">
        <x:color rgb="FF1F6B55"/>
      </x:top>
      <x:bottom/>
      <x:diagonal/>
    </x:border>
    <x:border>
      <x:left/>
      <x:right/>
      <x:top style="medium">
        <x:color rgb="FFB88935"/>
      </x:top>
      <x:bottom/>
      <x:diagonal/>
    </x:border>
    <x:border>
      <x:left/>
      <x:right/>
      <x:top style="medium">
        <x:color rgb="FFB64B4B"/>
      </x:top>
      <x:bottom/>
      <x:diagonal/>
    </x:border>
    <x:border>
      <x:left/>
      <x:right/>
      <x:top style="medium">
        <x:color rgb="FF123B32"/>
      </x:top>
      <x:bottom/>
      <x:diagonal/>
    </x:border>
    <x:border>
      <x:left/>
      <x:right/>
      <x:top style="medium">
        <x:color rgb="FFD48B2C"/>
      </x:top>
      <x:bottom/>
      <x:diagonal/>
    </x:border>
    <x:border>
      <x:left style="thin">
        <x:color rgb="FF1F6B55"/>
      </x:left>
      <x:right/>
      <x:top style="thin">
        <x:color rgb="FF1F6B55"/>
      </x:top>
      <x:bottom/>
      <x:diagonal/>
    </x:border>
    <x:border>
      <x:left/>
      <x:right/>
      <x:top style="thin">
        <x:color rgb="FF1F6B55"/>
      </x:top>
      <x:bottom/>
      <x:diagonal/>
    </x:border>
    <x:border>
      <x:left/>
      <x:right style="thin">
        <x:color rgb="FF1F6B55"/>
      </x:right>
      <x:top style="thin">
        <x:color rgb="FF1F6B55"/>
      </x:top>
      <x:bottom/>
      <x:diagonal/>
    </x:border>
    <x:border>
      <x:left style="thin">
        <x:color rgb="FF1F6B55"/>
      </x:left>
      <x:right/>
      <x:top/>
      <x:bottom/>
      <x:diagonal/>
    </x:border>
    <x:border>
      <x:left/>
      <x:right style="thin">
        <x:color rgb="FF1F6B55"/>
      </x:right>
      <x:top/>
      <x:bottom/>
      <x:diagonal/>
    </x:border>
    <x:border>
      <x:left style="thin">
        <x:color rgb="FF1F6B55"/>
      </x:left>
      <x:right/>
      <x:top/>
      <x:bottom style="thin">
        <x:color rgb="FF1F6B55"/>
      </x:bottom>
      <x:diagonal/>
    </x:border>
    <x:border>
      <x:left/>
      <x:right/>
      <x:top/>
      <x:bottom style="thin">
        <x:color rgb="FF1F6B55"/>
      </x:bottom>
      <x:diagonal/>
    </x:border>
    <x:border>
      <x:left/>
      <x:right style="thin">
        <x:color rgb="FF1F6B55"/>
      </x:right>
      <x:top/>
      <x:bottom style="thin">
        <x:color rgb="FF1F6B55"/>
      </x:bottom>
      <x:diagonal/>
    </x:border>
    <x:border>
      <x:left style="thin">
        <x:color rgb="FFB64B4B"/>
      </x:left>
      <x:right/>
      <x:top style="thin">
        <x:color rgb="FFB64B4B"/>
      </x:top>
      <x:bottom/>
      <x:diagonal/>
    </x:border>
    <x:border>
      <x:left/>
      <x:right/>
      <x:top style="thin">
        <x:color rgb="FFB64B4B"/>
      </x:top>
      <x:bottom/>
      <x:diagonal/>
    </x:border>
    <x:border>
      <x:left/>
      <x:right style="thin">
        <x:color rgb="FFB64B4B"/>
      </x:right>
      <x:top style="thin">
        <x:color rgb="FFB64B4B"/>
      </x:top>
      <x:bottom/>
      <x:diagonal/>
    </x:border>
    <x:border>
      <x:left style="thin">
        <x:color rgb="FFB64B4B"/>
      </x:left>
      <x:right/>
      <x:top/>
      <x:bottom/>
      <x:diagonal/>
    </x:border>
    <x:border>
      <x:left/>
      <x:right style="thin">
        <x:color rgb="FFB64B4B"/>
      </x:right>
      <x:top/>
      <x:bottom/>
      <x:diagonal/>
    </x:border>
    <x:border>
      <x:left style="thin">
        <x:color rgb="FFB64B4B"/>
      </x:left>
      <x:right/>
      <x:top/>
      <x:bottom style="thin">
        <x:color rgb="FFB64B4B"/>
      </x:bottom>
      <x:diagonal/>
    </x:border>
    <x:border>
      <x:left/>
      <x:right/>
      <x:top/>
      <x:bottom style="thin">
        <x:color rgb="FFB64B4B"/>
      </x:bottom>
      <x:diagonal/>
    </x:border>
    <x:border>
      <x:left/>
      <x:right style="thin">
        <x:color rgb="FFB64B4B"/>
      </x:right>
      <x:top/>
      <x:bottom style="thin">
        <x:color rgb="FFB64B4B"/>
      </x:bottom>
      <x:diagonal/>
    </x:border>
  </x:borders>
  <x:cellStyleXfs count="1">
    <x:xf numFmtId="0" fontId="0" fillId="0" borderId="0"/>
  </x:cellStyleXfs>
  <x:cellXfs count="17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2" fillId="3" borderId="0" xfId="0" applyNumberFormat="1" applyFont="1" applyFill="1" applyBorder="1" applyAlignment="1">
      <x:alignment horizontal="right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2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3" fillId="5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2" fillId="6" borderId="0" xfId="0" applyNumberFormat="1" applyFont="1" applyFill="1" applyBorder="1" applyAlignment="1">
      <x:alignment horizontal="right" vertical="center"/>
    </x:xf>
    <x:xf numFmtId="0" fontId="2" fillId="6" borderId="1" xfId="0" applyNumberFormat="1" applyFont="1" applyFill="1" applyBorder="1" applyAlignment="1">
      <x:alignment horizontal="right" vertical="center"/>
    </x:xf>
    <x:xf numFmtId="0" fontId="2" fillId="6" borderId="2" xfId="0" applyNumberFormat="1" applyFont="1" applyFill="1" applyBorder="1" applyAlignment="1">
      <x:alignment horizontal="right" vertical="center"/>
    </x:xf>
    <x:xf numFmtId="0" fontId="2" fillId="6" borderId="3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horizontal="right" vertical="center"/>
    </x:xf>
    <x:xf numFmtId="0" fontId="5" fillId="7" borderId="0" xfId="0" applyNumberFormat="1" applyFont="1" applyFill="1" applyBorder="1" applyAlignment="1">
      <x:alignment horizontal="right" vertical="center"/>
    </x:xf>
    <x:xf numFmtId="0" fontId="5" fillId="7" borderId="4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horizontal="right" vertical="center"/>
    </x:xf>
    <x:xf numFmtId="0" fontId="1" fillId="8" borderId="4" xfId="0" applyNumberFormat="1" applyFont="1" applyFill="1" applyBorder="1" applyAlignment="1">
      <x:alignment horizontal="right" vertical="center"/>
    </x:xf>
    <x:xf numFmtId="0" fontId="1" fillId="8" borderId="5" xfId="0" applyNumberFormat="1" applyFont="1" applyFill="1" applyBorder="1" applyAlignment="1">
      <x:alignment horizontal="right" vertical="center"/>
    </x:xf>
    <x:xf numFmtId="0" fontId="1" fillId="8" borderId="6" xfId="0" applyNumberFormat="1" applyFont="1" applyFill="1" applyBorder="1" applyAlignment="1">
      <x:alignment horizontal="right" vertical="center"/>
    </x:xf>
    <x:xf numFmtId="200" fontId="1" fillId="8" borderId="5" xfId="0" applyNumberFormat="1" applyFont="1" applyFill="1" applyBorder="1" applyAlignment="1">
      <x:alignment horizontal="right" vertical="center"/>
    </x:xf>
    <x:xf numFmtId="0" fontId="2" fillId="3" borderId="7" xfId="0" applyNumberFormat="1" applyFont="1" applyFill="1" applyBorder="1" applyAlignment="1">
      <x:alignment horizontal="right" vertical="center"/>
    </x:xf>
    <x:xf numFmtId="0" fontId="2" fillId="3" borderId="8" xfId="0" applyNumberFormat="1" applyFont="1" applyFill="1" applyBorder="1" applyAlignment="1">
      <x:alignment horizontal="right" vertical="center"/>
    </x:xf>
    <x:xf numFmtId="0" fontId="2" fillId="3" borderId="9" xfId="0" applyNumberFormat="1" applyFont="1" applyFill="1" applyBorder="1" applyAlignment="1">
      <x:alignment horizontal="right" vertical="center"/>
    </x:xf>
    <x:xf numFmtId="0" fontId="2" fillId="3" borderId="7" xfId="0" applyNumberFormat="1" applyFont="1" applyFill="1" applyBorder="1" applyAlignment="1">
      <x:alignment horizontal="right" vertical="center" wrapText="1"/>
    </x:xf>
    <x:xf numFmtId="0" fontId="2" fillId="3" borderId="8" xfId="0" applyNumberFormat="1" applyFont="1" applyFill="1" applyBorder="1" applyAlignment="1">
      <x:alignment horizontal="right" vertical="center" wrapText="1"/>
    </x:xf>
    <x:xf numFmtId="0" fontId="2" fillId="3" borderId="9" xfId="0" applyNumberFormat="1" applyFont="1" applyFill="1" applyBorder="1" applyAlignment="1">
      <x:alignment horizontal="right" vertical="center" wrapText="1"/>
    </x:xf>
    <x:xf numFmtId="0" fontId="2" fillId="3" borderId="7" xfId="0" applyNumberFormat="1" applyFont="1" applyFill="1" applyBorder="1" applyAlignment="1">
      <x:alignment horizontal="center" vertical="center" wrapText="1"/>
    </x:xf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horizontal="right" vertical="center"/>
    </x:xf>
    <x:xf numFmtId="0" fontId="6" fillId="9" borderId="0" xfId="0" applyNumberFormat="1" applyFont="1" applyFill="1" applyBorder="1" applyAlignment="1">
      <x:alignment horizontal="right" vertical="center"/>
    </x:xf>
    <x:xf numFmtId="0" fontId="6" fillId="9" borderId="10" xfId="0" applyNumberFormat="1" applyFont="1" applyFill="1" applyBorder="1" applyAlignment="1">
      <x:alignment horizontal="right" vertical="center"/>
    </x:xf>
    <x:xf numFmtId="0" fontId="6" fillId="9" borderId="11" xfId="0" applyNumberFormat="1" applyFont="1" applyFill="1" applyBorder="1" applyAlignment="1">
      <x:alignment horizontal="right" vertical="center"/>
    </x:xf>
    <x:xf numFmtId="0" fontId="6" fillId="9" borderId="12" xfId="0" applyNumberFormat="1" applyFont="1" applyFill="1" applyBorder="1" applyAlignment="1">
      <x:alignment horizontal="right" vertical="center"/>
    </x:xf>
    <x:xf numFmtId="0" fontId="6" fillId="9" borderId="13" xfId="0" applyNumberFormat="1" applyFont="1" applyFill="1" applyBorder="1" applyAlignment="1">
      <x:alignment horizontal="right" vertical="center"/>
    </x:xf>
    <x:xf numFmtId="0" fontId="6" fillId="9" borderId="14" xfId="0" applyNumberFormat="1" applyFont="1" applyFill="1" applyBorder="1" applyAlignment="1">
      <x:alignment horizontal="right" vertical="center"/>
    </x:xf>
    <x:xf numFmtId="0" fontId="6" fillId="9" borderId="15" xfId="0" applyNumberFormat="1" applyFont="1" applyFill="1" applyBorder="1" applyAlignment="1">
      <x:alignment horizontal="right" vertical="center"/>
    </x:xf>
    <x:xf numFmtId="0" fontId="6" fillId="9" borderId="16" xfId="0" applyNumberFormat="1" applyFont="1" applyFill="1" applyBorder="1" applyAlignment="1">
      <x:alignment horizontal="right" vertical="center"/>
    </x:xf>
    <x:xf numFmtId="0" fontId="6" fillId="9" borderId="17" xfId="0" applyNumberFormat="1" applyFont="1" applyFill="1" applyBorder="1" applyAlignment="1">
      <x:alignment horizontal="right" vertical="center"/>
    </x:xf>
    <x:xf numFmtId="0" fontId="6" fillId="9" borderId="10" xfId="0" applyNumberFormat="1" applyFont="1" applyFill="1" applyBorder="1" applyAlignment="1">
      <x:alignment horizontal="right" vertical="center" wrapText="1"/>
    </x:xf>
    <x:xf numFmtId="0" fontId="6" fillId="9" borderId="11" xfId="0" applyNumberFormat="1" applyFont="1" applyFill="1" applyBorder="1" applyAlignment="1">
      <x:alignment horizontal="right" vertical="center" wrapText="1"/>
    </x:xf>
    <x:xf numFmtId="0" fontId="6" fillId="9" borderId="12" xfId="0" applyNumberFormat="1" applyFont="1" applyFill="1" applyBorder="1" applyAlignment="1">
      <x:alignment horizontal="right" vertical="center" wrapText="1"/>
    </x:xf>
    <x:xf numFmtId="0" fontId="6" fillId="9" borderId="13" xfId="0" applyNumberFormat="1" applyFont="1" applyFill="1" applyBorder="1" applyAlignment="1">
      <x:alignment horizontal="right" vertical="center" wrapText="1"/>
    </x:xf>
    <x:xf numFmtId="0" fontId="6" fillId="9" borderId="0" xfId="0" applyNumberFormat="1" applyFont="1" applyFill="1" applyBorder="1" applyAlignment="1">
      <x:alignment horizontal="right" vertical="center" wrapText="1"/>
    </x:xf>
    <x:xf numFmtId="0" fontId="6" fillId="9" borderId="14" xfId="0" applyNumberFormat="1" applyFont="1" applyFill="1" applyBorder="1" applyAlignment="1">
      <x:alignment horizontal="right" vertical="center" wrapText="1"/>
    </x:xf>
    <x:xf numFmtId="0" fontId="6" fillId="9" borderId="15" xfId="0" applyNumberFormat="1" applyFont="1" applyFill="1" applyBorder="1" applyAlignment="1">
      <x:alignment horizontal="right" vertical="center" wrapText="1"/>
    </x:xf>
    <x:xf numFmtId="0" fontId="6" fillId="9" borderId="16" xfId="0" applyNumberFormat="1" applyFont="1" applyFill="1" applyBorder="1" applyAlignment="1">
      <x:alignment horizontal="right" vertical="center" wrapText="1"/>
    </x:xf>
    <x:xf numFmtId="0" fontId="6" fillId="9" borderId="17" xfId="0" applyNumberFormat="1" applyFont="1" applyFill="1" applyBorder="1" applyAlignment="1">
      <x:alignment horizontal="right" vertical="center" wrapText="1"/>
    </x:xf>
    <x:xf numFmtId="0" fontId="1" fillId="10" borderId="0" xfId="0" applyNumberFormat="1" applyFont="1" applyFill="1" applyBorder="1" applyAlignment="1">
      <x:alignment horizontal="right" vertical="center"/>
    </x:xf>
    <x:xf numFmtId="0" fontId="1" fillId="10" borderId="4" xfId="0" applyNumberFormat="1" applyFont="1" applyFill="1" applyBorder="1" applyAlignment="1">
      <x:alignment horizontal="right" vertical="center"/>
    </x:xf>
    <x:xf numFmtId="0" fontId="1" fillId="10" borderId="5" xfId="0" applyNumberFormat="1" applyFont="1" applyFill="1" applyBorder="1" applyAlignment="1">
      <x:alignment horizontal="right" vertical="center"/>
    </x:xf>
    <x:xf numFmtId="0" fontId="1" fillId="10" borderId="6" xfId="0" applyNumberFormat="1" applyFont="1" applyFill="1" applyBorder="1" applyAlignment="1">
      <x:alignment horizontal="right" vertical="center"/>
    </x:xf>
    <x:xf numFmtId="200" fontId="1" fillId="8" borderId="4" xfId="0" applyNumberFormat="1" applyFont="1" applyFill="1" applyBorder="1" applyAlignment="1">
      <x:alignment horizontal="right" vertical="center"/>
    </x:xf>
    <x:xf numFmtId="200" fontId="1" fillId="8" borderId="6" xfId="0" applyNumberFormat="1" applyFont="1" applyFill="1" applyBorder="1" applyAlignment="1">
      <x:alignment horizontal="right" vertical="center"/>
    </x:xf>
    <x:xf numFmtId="201" fontId="1" fillId="10" borderId="4" xfId="0" applyNumberFormat="1" applyFont="1" applyFill="1" applyBorder="1" applyAlignment="1">
      <x:alignment horizontal="right" vertical="center"/>
    </x:xf>
    <x:xf numFmtId="201" fontId="1" fillId="10" borderId="5" xfId="0" applyNumberFormat="1" applyFont="1" applyFill="1" applyBorder="1" applyAlignment="1">
      <x:alignment horizontal="right" vertical="center"/>
    </x:xf>
    <x:xf numFmtId="201" fontId="1" fillId="10" borderId="6" xfId="0" applyNumberFormat="1" applyFont="1" applyFill="1" applyBorder="1" applyAlignment="1">
      <x:alignment horizontal="right" vertical="center"/>
    </x:xf>
    <x:xf numFmtId="202" fontId="1" fillId="10" borderId="4" xfId="0" applyNumberFormat="1" applyFont="1" applyFill="1" applyBorder="1" applyAlignment="1">
      <x:alignment horizontal="right" vertical="center"/>
    </x:xf>
    <x:xf numFmtId="202" fontId="1" fillId="10" borderId="5" xfId="0" applyNumberFormat="1" applyFont="1" applyFill="1" applyBorder="1" applyAlignment="1">
      <x:alignment horizontal="right" vertical="center"/>
    </x:xf>
    <x:xf numFmtId="202" fontId="1" fillId="10" borderId="6" xfId="0" applyNumberFormat="1" applyFont="1" applyFill="1" applyBorder="1" applyAlignment="1">
      <x:alignment horizontal="right" vertical="center"/>
    </x:xf>
    <x:xf numFmtId="203" fontId="1" fillId="8" borderId="4" xfId="0" applyNumberFormat="1" applyFont="1" applyFill="1" applyBorder="1" applyAlignment="1">
      <x:alignment horizontal="right" vertical="center"/>
    </x:xf>
    <x:xf numFmtId="203" fontId="1" fillId="8" borderId="5" xfId="0" applyNumberFormat="1" applyFont="1" applyFill="1" applyBorder="1" applyAlignment="1">
      <x:alignment horizontal="right" vertical="center"/>
    </x:xf>
    <x:xf numFmtId="203" fontId="1" fillId="8" borderId="6" xfId="0" applyNumberFormat="1" applyFont="1" applyFill="1" applyBorder="1" applyAlignment="1">
      <x:alignment horizontal="right" vertical="center"/>
    </x:xf>
    <x:xf numFmtId="201" fontId="1" fillId="8" borderId="4" xfId="0" applyNumberFormat="1" applyFont="1" applyFill="1" applyBorder="1" applyAlignment="1">
      <x:alignment horizontal="right" vertical="center"/>
    </x:xf>
    <x:xf numFmtId="201" fontId="1" fillId="8" borderId="5" xfId="0" applyNumberFormat="1" applyFont="1" applyFill="1" applyBorder="1" applyAlignment="1">
      <x:alignment horizontal="right" vertical="center"/>
    </x:xf>
    <x:xf numFmtId="201" fontId="1" fillId="8" borderId="6" xfId="0" applyNumberFormat="1" applyFont="1" applyFill="1" applyBorder="1" applyAlignment="1">
      <x:alignment horizontal="right" vertical="center"/>
    </x:xf>
    <x:xf numFmtId="0" fontId="7" fillId="5" borderId="0" xfId="0" applyNumberFormat="1" applyFont="1" applyFill="1" applyBorder="1" applyAlignment="1">
      <x:alignment horizontal="right" vertical="center"/>
    </x:xf>
    <x:xf numFmtId="0" fontId="7" fillId="5" borderId="18" xfId="0" applyNumberFormat="1" applyFont="1" applyFill="1" applyBorder="1" applyAlignment="1">
      <x:alignment horizontal="right" vertical="center"/>
    </x:xf>
    <x:xf numFmtId="0" fontId="7" fillId="5" borderId="18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 applyAlignment="1">
      <x:alignment horizontal="right" vertical="center"/>
    </x:xf>
    <x:xf numFmtId="201" fontId="8" fillId="2" borderId="0" xfId="0" applyNumberFormat="1" applyFont="1" applyFill="1" applyBorder="1" applyAlignment="1">
      <x:alignment horizontal="right" vertical="center"/>
    </x:xf>
    <x:xf numFmtId="201" fontId="8" fillId="2" borderId="0" xfId="0" applyNumberFormat="1" applyFont="1" applyFill="1" applyBorder="1" applyAlignment="1">
      <x:alignment horizontal="center" vertical="center"/>
    </x:xf>
    <x:xf numFmtId="0" fontId="7" fillId="5" borderId="19" xfId="0" applyNumberFormat="1" applyFont="1" applyFill="1" applyBorder="1" applyAlignment="1">
      <x:alignment horizontal="right" vertical="center"/>
    </x:xf>
    <x:xf numFmtId="0" fontId="7" fillId="5" borderId="19" xfId="0" applyNumberFormat="1" applyFont="1" applyFill="1" applyBorder="1" applyAlignment="1">
      <x:alignment horizontal="center" vertical="center"/>
    </x:xf>
    <x:xf numFmtId="0" fontId="7" fillId="5" borderId="20" xfId="0" applyNumberFormat="1" applyFont="1" applyFill="1" applyBorder="1" applyAlignment="1">
      <x:alignment horizontal="right" vertical="center"/>
    </x:xf>
    <x:xf numFmtId="0" fontId="7" fillId="5" borderId="20" xfId="0" applyNumberFormat="1" applyFont="1" applyFill="1" applyBorder="1" applyAlignment="1">
      <x:alignment horizontal="center" vertical="center"/>
    </x:xf>
    <x:xf numFmtId="0" fontId="7" fillId="5" borderId="21" xfId="0" applyNumberFormat="1" applyFont="1" applyFill="1" applyBorder="1" applyAlignment="1">
      <x:alignment horizontal="right" vertical="center"/>
    </x:xf>
    <x:xf numFmtId="0" fontId="7" fillId="5" borderId="21" xfId="0" applyNumberFormat="1" applyFont="1" applyFill="1" applyBorder="1" applyAlignment="1">
      <x:alignment horizontal="center" vertical="center"/>
    </x:xf>
    <x:xf numFmtId="0" fontId="7" fillId="5" borderId="22" xfId="0" applyNumberFormat="1" applyFont="1" applyFill="1" applyBorder="1" applyAlignment="1">
      <x:alignment horizontal="right" vertical="center"/>
    </x:xf>
    <x:xf numFmtId="0" fontId="7" fillId="5" borderId="22" xfId="0" applyNumberFormat="1" applyFont="1" applyFill="1" applyBorder="1" applyAlignment="1">
      <x:alignment horizontal="center" vertical="center"/>
    </x:xf>
    <x:xf numFmtId="200" fontId="1" fillId="10" borderId="4" xfId="0" applyNumberFormat="1" applyFont="1" applyFill="1" applyBorder="1" applyAlignment="1">
      <x:alignment horizontal="right" vertical="center"/>
    </x:xf>
    <x:xf numFmtId="200" fontId="1" fillId="10" borderId="5" xfId="0" applyNumberFormat="1" applyFont="1" applyFill="1" applyBorder="1" applyAlignment="1">
      <x:alignment horizontal="right" vertical="center"/>
    </x:xf>
    <x:xf numFmtId="200" fontId="1" fillId="10" borderId="6" xfId="0" applyNumberFormat="1" applyFont="1" applyFill="1" applyBorder="1" applyAlignment="1">
      <x:alignment horizontal="right" vertical="center"/>
    </x:xf>
    <x:xf numFmtId="0" fontId="9" fillId="5" borderId="0" xfId="0" applyNumberFormat="1" applyFont="1" applyFill="1" applyBorder="1" applyAlignment="1">
      <x:alignment horizontal="right" vertical="center"/>
    </x:xf>
    <x:xf numFmtId="0" fontId="9" fillId="5" borderId="4" xfId="0" applyNumberFormat="1" applyFont="1" applyFill="1" applyBorder="1" applyAlignment="1">
      <x:alignment horizontal="right" vertical="center"/>
    </x:xf>
    <x:xf numFmtId="0" fontId="9" fillId="5" borderId="5" xfId="0" applyNumberFormat="1" applyFont="1" applyFill="1" applyBorder="1" applyAlignment="1">
      <x:alignment horizontal="right" vertical="center"/>
    </x:xf>
    <x:xf numFmtId="0" fontId="9" fillId="5" borderId="6" xfId="0" applyNumberFormat="1" applyFont="1" applyFill="1" applyBorder="1" applyAlignment="1">
      <x:alignment horizontal="right" vertical="center"/>
    </x:xf>
    <x:xf numFmtId="0" fontId="9" fillId="5" borderId="4" xfId="0" applyNumberFormat="1" applyFont="1" applyFill="1" applyBorder="1" applyAlignment="1">
      <x:alignment horizontal="center" vertical="center"/>
    </x:xf>
    <x:xf numFmtId="0" fontId="9" fillId="5" borderId="5" xfId="0" applyNumberFormat="1" applyFont="1" applyFill="1" applyBorder="1" applyAlignment="1">
      <x:alignment horizontal="center" vertical="center"/>
    </x:xf>
    <x:xf numFmtId="0" fontId="9" fillId="5" borderId="6" xfId="0" applyNumberFormat="1" applyFont="1" applyFill="1" applyBorder="1" applyAlignment="1">
      <x:alignment horizontal="center" vertical="center"/>
    </x:xf>
    <x:xf numFmtId="0" fontId="10" fillId="5" borderId="5" xfId="0" applyNumberFormat="1" applyFont="1" applyFill="1" applyBorder="1" applyAlignment="1">
      <x:alignment horizontal="center" vertical="center"/>
    </x:xf>
    <x:xf numFmtId="0" fontId="11" fillId="5" borderId="5" xfId="0" applyNumberFormat="1" applyFont="1" applyFill="1" applyBorder="1" applyAlignment="1">
      <x:alignment horizontal="center" vertical="center"/>
    </x:xf>
    <x:xf numFmtId="0" fontId="10" fillId="5" borderId="6" xfId="0" applyNumberFormat="1" applyFont="1" applyFill="1" applyBorder="1" applyAlignment="1">
      <x:alignment horizontal="center" vertical="center"/>
    </x:xf>
    <x:xf numFmtId="0" fontId="1" fillId="11" borderId="0" xfId="0" applyNumberFormat="1" applyFont="1" applyFill="1" applyBorder="1" applyAlignment="1">
      <x:alignment horizontal="right" vertical="center"/>
    </x:xf>
    <x:xf numFmtId="0" fontId="12" fillId="11" borderId="0" xfId="0" applyNumberFormat="1" applyFont="1" applyFill="1" applyBorder="1" applyAlignment="1">
      <x:alignment horizontal="right" vertical="center"/>
    </x:xf>
    <x:xf numFmtId="0" fontId="12" fillId="11" borderId="23" xfId="0" applyNumberFormat="1" applyFont="1" applyFill="1" applyBorder="1" applyAlignment="1">
      <x:alignment horizontal="right" vertical="center"/>
    </x:xf>
    <x:xf numFmtId="0" fontId="12" fillId="11" borderId="24" xfId="0" applyNumberFormat="1" applyFont="1" applyFill="1" applyBorder="1" applyAlignment="1">
      <x:alignment horizontal="right" vertical="center"/>
    </x:xf>
    <x:xf numFmtId="0" fontId="12" fillId="11" borderId="25" xfId="0" applyNumberFormat="1" applyFont="1" applyFill="1" applyBorder="1" applyAlignment="1">
      <x:alignment horizontal="right" vertical="center"/>
    </x:xf>
    <x:xf numFmtId="0" fontId="12" fillId="11" borderId="26" xfId="0" applyNumberFormat="1" applyFont="1" applyFill="1" applyBorder="1" applyAlignment="1">
      <x:alignment horizontal="right" vertical="center"/>
    </x:xf>
    <x:xf numFmtId="0" fontId="12" fillId="11" borderId="27" xfId="0" applyNumberFormat="1" applyFont="1" applyFill="1" applyBorder="1" applyAlignment="1">
      <x:alignment horizontal="right" vertical="center"/>
    </x:xf>
    <x:xf numFmtId="0" fontId="12" fillId="11" borderId="28" xfId="0" applyNumberFormat="1" applyFont="1" applyFill="1" applyBorder="1" applyAlignment="1">
      <x:alignment horizontal="right" vertical="center"/>
    </x:xf>
    <x:xf numFmtId="0" fontId="12" fillId="11" borderId="29" xfId="0" applyNumberFormat="1" applyFont="1" applyFill="1" applyBorder="1" applyAlignment="1">
      <x:alignment horizontal="right" vertical="center"/>
    </x:xf>
    <x:xf numFmtId="0" fontId="12" fillId="11" borderId="30" xfId="0" applyNumberFormat="1" applyFont="1" applyFill="1" applyBorder="1" applyAlignment="1">
      <x:alignment horizontal="right" vertical="center"/>
    </x:xf>
    <x:xf numFmtId="0" fontId="12" fillId="11" borderId="23" xfId="0" applyNumberFormat="1" applyFont="1" applyFill="1" applyBorder="1" applyAlignment="1">
      <x:alignment horizontal="right" vertical="center" wrapText="1"/>
    </x:xf>
    <x:xf numFmtId="0" fontId="12" fillId="11" borderId="24" xfId="0" applyNumberFormat="1" applyFont="1" applyFill="1" applyBorder="1" applyAlignment="1">
      <x:alignment horizontal="right" vertical="center" wrapText="1"/>
    </x:xf>
    <x:xf numFmtId="0" fontId="12" fillId="11" borderId="25" xfId="0" applyNumberFormat="1" applyFont="1" applyFill="1" applyBorder="1" applyAlignment="1">
      <x:alignment horizontal="right" vertical="center" wrapText="1"/>
    </x:xf>
    <x:xf numFmtId="0" fontId="12" fillId="11" borderId="26" xfId="0" applyNumberFormat="1" applyFont="1" applyFill="1" applyBorder="1" applyAlignment="1">
      <x:alignment horizontal="right" vertical="center" wrapText="1"/>
    </x:xf>
    <x:xf numFmtId="0" fontId="12" fillId="11" borderId="0" xfId="0" applyNumberFormat="1" applyFont="1" applyFill="1" applyBorder="1" applyAlignment="1">
      <x:alignment horizontal="right" vertical="center" wrapText="1"/>
    </x:xf>
    <x:xf numFmtId="0" fontId="12" fillId="11" borderId="27" xfId="0" applyNumberFormat="1" applyFont="1" applyFill="1" applyBorder="1" applyAlignment="1">
      <x:alignment horizontal="right" vertical="center" wrapText="1"/>
    </x:xf>
    <x:xf numFmtId="0" fontId="12" fillId="11" borderId="28" xfId="0" applyNumberFormat="1" applyFont="1" applyFill="1" applyBorder="1" applyAlignment="1">
      <x:alignment horizontal="right" vertical="center" wrapText="1"/>
    </x:xf>
    <x:xf numFmtId="0" fontId="12" fillId="11" borderId="29" xfId="0" applyNumberFormat="1" applyFont="1" applyFill="1" applyBorder="1" applyAlignment="1">
      <x:alignment horizontal="right" vertical="center" wrapText="1"/>
    </x:xf>
    <x:xf numFmtId="0" fontId="12" fillId="11" borderId="30" xfId="0" applyNumberFormat="1" applyFont="1" applyFill="1" applyBorder="1" applyAlignment="1">
      <x:alignment horizontal="right" vertical="center" wrapText="1"/>
    </x:xf>
    <x:xf numFmtId="0" fontId="12" fillId="9" borderId="0" xfId="0" applyNumberFormat="1" applyFont="1" applyFill="1" applyBorder="1" applyAlignment="1">
      <x:alignment horizontal="right" vertical="center"/>
    </x:xf>
    <x:xf numFmtId="0" fontId="12" fillId="9" borderId="23" xfId="0" applyNumberFormat="1" applyFont="1" applyFill="1" applyBorder="1" applyAlignment="1">
      <x:alignment horizontal="right" vertical="center"/>
    </x:xf>
    <x:xf numFmtId="0" fontId="12" fillId="9" borderId="24" xfId="0" applyNumberFormat="1" applyFont="1" applyFill="1" applyBorder="1" applyAlignment="1">
      <x:alignment horizontal="right" vertical="center"/>
    </x:xf>
    <x:xf numFmtId="0" fontId="12" fillId="9" borderId="25" xfId="0" applyNumberFormat="1" applyFont="1" applyFill="1" applyBorder="1" applyAlignment="1">
      <x:alignment horizontal="right" vertical="center"/>
    </x:xf>
    <x:xf numFmtId="0" fontId="12" fillId="9" borderId="26" xfId="0" applyNumberFormat="1" applyFont="1" applyFill="1" applyBorder="1" applyAlignment="1">
      <x:alignment horizontal="right" vertical="center"/>
    </x:xf>
    <x:xf numFmtId="0" fontId="12" fillId="9" borderId="27" xfId="0" applyNumberFormat="1" applyFont="1" applyFill="1" applyBorder="1" applyAlignment="1">
      <x:alignment horizontal="right" vertical="center"/>
    </x:xf>
    <x:xf numFmtId="0" fontId="12" fillId="9" borderId="28" xfId="0" applyNumberFormat="1" applyFont="1" applyFill="1" applyBorder="1" applyAlignment="1">
      <x:alignment horizontal="right" vertical="center"/>
    </x:xf>
    <x:xf numFmtId="0" fontId="12" fillId="9" borderId="29" xfId="0" applyNumberFormat="1" applyFont="1" applyFill="1" applyBorder="1" applyAlignment="1">
      <x:alignment horizontal="right" vertical="center"/>
    </x:xf>
    <x:xf numFmtId="0" fontId="12" fillId="9" borderId="30" xfId="0" applyNumberFormat="1" applyFont="1" applyFill="1" applyBorder="1" applyAlignment="1">
      <x:alignment horizontal="right" vertical="center"/>
    </x:xf>
    <x:xf numFmtId="0" fontId="12" fillId="9" borderId="23" xfId="0" applyNumberFormat="1" applyFont="1" applyFill="1" applyBorder="1" applyAlignment="1">
      <x:alignment horizontal="right" vertical="center" wrapText="1"/>
    </x:xf>
    <x:xf numFmtId="0" fontId="12" fillId="9" borderId="24" xfId="0" applyNumberFormat="1" applyFont="1" applyFill="1" applyBorder="1" applyAlignment="1">
      <x:alignment horizontal="right" vertical="center" wrapText="1"/>
    </x:xf>
    <x:xf numFmtId="0" fontId="12" fillId="9" borderId="25" xfId="0" applyNumberFormat="1" applyFont="1" applyFill="1" applyBorder="1" applyAlignment="1">
      <x:alignment horizontal="right" vertical="center" wrapText="1"/>
    </x:xf>
    <x:xf numFmtId="0" fontId="12" fillId="9" borderId="26" xfId="0" applyNumberFormat="1" applyFont="1" applyFill="1" applyBorder="1" applyAlignment="1">
      <x:alignment horizontal="right" vertical="center" wrapText="1"/>
    </x:xf>
    <x:xf numFmtId="0" fontId="12" fillId="9" borderId="0" xfId="0" applyNumberFormat="1" applyFont="1" applyFill="1" applyBorder="1" applyAlignment="1">
      <x:alignment horizontal="right" vertical="center" wrapText="1"/>
    </x:xf>
    <x:xf numFmtId="0" fontId="12" fillId="9" borderId="27" xfId="0" applyNumberFormat="1" applyFont="1" applyFill="1" applyBorder="1" applyAlignment="1">
      <x:alignment horizontal="right" vertical="center" wrapText="1"/>
    </x:xf>
    <x:xf numFmtId="0" fontId="12" fillId="9" borderId="28" xfId="0" applyNumberFormat="1" applyFont="1" applyFill="1" applyBorder="1" applyAlignment="1">
      <x:alignment horizontal="right" vertical="center" wrapText="1"/>
    </x:xf>
    <x:xf numFmtId="0" fontId="12" fillId="9" borderId="29" xfId="0" applyNumberFormat="1" applyFont="1" applyFill="1" applyBorder="1" applyAlignment="1">
      <x:alignment horizontal="right" vertical="center" wrapText="1"/>
    </x:xf>
    <x:xf numFmtId="0" fontId="12" fillId="9" borderId="30" xfId="0" applyNumberFormat="1" applyFont="1" applyFill="1" applyBorder="1" applyAlignment="1">
      <x:alignment horizontal="right" vertical="center" wrapText="1"/>
    </x:xf>
    <x:xf numFmtId="0" fontId="12" fillId="10" borderId="0" xfId="0" applyNumberFormat="1" applyFont="1" applyFill="1" applyBorder="1" applyAlignment="1">
      <x:alignment horizontal="right" vertical="center"/>
    </x:xf>
    <x:xf numFmtId="0" fontId="12" fillId="10" borderId="23" xfId="0" applyNumberFormat="1" applyFont="1" applyFill="1" applyBorder="1" applyAlignment="1">
      <x:alignment horizontal="right" vertical="center"/>
    </x:xf>
    <x:xf numFmtId="0" fontId="12" fillId="10" borderId="24" xfId="0" applyNumberFormat="1" applyFont="1" applyFill="1" applyBorder="1" applyAlignment="1">
      <x:alignment horizontal="right" vertical="center"/>
    </x:xf>
    <x:xf numFmtId="0" fontId="12" fillId="10" borderId="25" xfId="0" applyNumberFormat="1" applyFont="1" applyFill="1" applyBorder="1" applyAlignment="1">
      <x:alignment horizontal="right" vertical="center"/>
    </x:xf>
    <x:xf numFmtId="0" fontId="12" fillId="10" borderId="26" xfId="0" applyNumberFormat="1" applyFont="1" applyFill="1" applyBorder="1" applyAlignment="1">
      <x:alignment horizontal="right" vertical="center"/>
    </x:xf>
    <x:xf numFmtId="0" fontId="12" fillId="10" borderId="27" xfId="0" applyNumberFormat="1" applyFont="1" applyFill="1" applyBorder="1" applyAlignment="1">
      <x:alignment horizontal="right" vertical="center"/>
    </x:xf>
    <x:xf numFmtId="0" fontId="12" fillId="10" borderId="28" xfId="0" applyNumberFormat="1" applyFont="1" applyFill="1" applyBorder="1" applyAlignment="1">
      <x:alignment horizontal="right" vertical="center"/>
    </x:xf>
    <x:xf numFmtId="0" fontId="12" fillId="10" borderId="29" xfId="0" applyNumberFormat="1" applyFont="1" applyFill="1" applyBorder="1" applyAlignment="1">
      <x:alignment horizontal="right" vertical="center"/>
    </x:xf>
    <x:xf numFmtId="0" fontId="12" fillId="10" borderId="30" xfId="0" applyNumberFormat="1" applyFont="1" applyFill="1" applyBorder="1" applyAlignment="1">
      <x:alignment horizontal="right" vertical="center"/>
    </x:xf>
    <x:xf numFmtId="0" fontId="12" fillId="10" borderId="23" xfId="0" applyNumberFormat="1" applyFont="1" applyFill="1" applyBorder="1" applyAlignment="1">
      <x:alignment horizontal="right" vertical="center" wrapText="1"/>
    </x:xf>
    <x:xf numFmtId="0" fontId="12" fillId="10" borderId="24" xfId="0" applyNumberFormat="1" applyFont="1" applyFill="1" applyBorder="1" applyAlignment="1">
      <x:alignment horizontal="right" vertical="center" wrapText="1"/>
    </x:xf>
    <x:xf numFmtId="0" fontId="12" fillId="10" borderId="25" xfId="0" applyNumberFormat="1" applyFont="1" applyFill="1" applyBorder="1" applyAlignment="1">
      <x:alignment horizontal="right" vertical="center" wrapText="1"/>
    </x:xf>
    <x:xf numFmtId="0" fontId="12" fillId="10" borderId="26" xfId="0" applyNumberFormat="1" applyFont="1" applyFill="1" applyBorder="1" applyAlignment="1">
      <x:alignment horizontal="right" vertical="center" wrapText="1"/>
    </x:xf>
    <x:xf numFmtId="0" fontId="12" fillId="10" borderId="0" xfId="0" applyNumberFormat="1" applyFont="1" applyFill="1" applyBorder="1" applyAlignment="1">
      <x:alignment horizontal="right" vertical="center" wrapText="1"/>
    </x:xf>
    <x:xf numFmtId="0" fontId="12" fillId="10" borderId="27" xfId="0" applyNumberFormat="1" applyFont="1" applyFill="1" applyBorder="1" applyAlignment="1">
      <x:alignment horizontal="right" vertical="center" wrapText="1"/>
    </x:xf>
    <x:xf numFmtId="0" fontId="12" fillId="10" borderId="28" xfId="0" applyNumberFormat="1" applyFont="1" applyFill="1" applyBorder="1" applyAlignment="1">
      <x:alignment horizontal="right" vertical="center" wrapText="1"/>
    </x:xf>
    <x:xf numFmtId="0" fontId="12" fillId="10" borderId="29" xfId="0" applyNumberFormat="1" applyFont="1" applyFill="1" applyBorder="1" applyAlignment="1">
      <x:alignment horizontal="right" vertical="center" wrapText="1"/>
    </x:xf>
    <x:xf numFmtId="0" fontId="12" fillId="10" borderId="30" xfId="0" applyNumberFormat="1" applyFont="1" applyFill="1" applyBorder="1" applyAlignment="1">
      <x:alignment horizontal="right" vertical="center" wrapText="1"/>
    </x:xf>
    <x:xf numFmtId="0" fontId="1" fillId="12" borderId="0" xfId="0" applyNumberFormat="1" applyFont="1" applyFill="1" applyBorder="1" applyAlignment="1">
      <x:alignment horizontal="right" vertical="center"/>
    </x:xf>
    <x:xf numFmtId="0" fontId="13" fillId="12" borderId="0" xfId="0" applyNumberFormat="1" applyFont="1" applyFill="1" applyBorder="1" applyAlignment="1">
      <x:alignment horizontal="right" vertical="center"/>
    </x:xf>
    <x:xf numFmtId="0" fontId="13" fillId="12" borderId="31" xfId="0" applyNumberFormat="1" applyFont="1" applyFill="1" applyBorder="1" applyAlignment="1">
      <x:alignment horizontal="right" vertical="center"/>
    </x:xf>
    <x:xf numFmtId="0" fontId="13" fillId="12" borderId="32" xfId="0" applyNumberFormat="1" applyFont="1" applyFill="1" applyBorder="1" applyAlignment="1">
      <x:alignment horizontal="right" vertical="center"/>
    </x:xf>
    <x:xf numFmtId="0" fontId="13" fillId="12" borderId="33" xfId="0" applyNumberFormat="1" applyFont="1" applyFill="1" applyBorder="1" applyAlignment="1">
      <x:alignment horizontal="right" vertical="center"/>
    </x:xf>
    <x:xf numFmtId="0" fontId="13" fillId="12" borderId="34" xfId="0" applyNumberFormat="1" applyFont="1" applyFill="1" applyBorder="1" applyAlignment="1">
      <x:alignment horizontal="right" vertical="center"/>
    </x:xf>
    <x:xf numFmtId="0" fontId="13" fillId="12" borderId="35" xfId="0" applyNumberFormat="1" applyFont="1" applyFill="1" applyBorder="1" applyAlignment="1">
      <x:alignment horizontal="right" vertical="center"/>
    </x:xf>
    <x:xf numFmtId="0" fontId="13" fillId="12" borderId="36" xfId="0" applyNumberFormat="1" applyFont="1" applyFill="1" applyBorder="1" applyAlignment="1">
      <x:alignment horizontal="right" vertical="center"/>
    </x:xf>
    <x:xf numFmtId="0" fontId="13" fillId="12" borderId="37" xfId="0" applyNumberFormat="1" applyFont="1" applyFill="1" applyBorder="1" applyAlignment="1">
      <x:alignment horizontal="right" vertical="center"/>
    </x:xf>
    <x:xf numFmtId="0" fontId="13" fillId="12" borderId="38" xfId="0" applyNumberFormat="1" applyFont="1" applyFill="1" applyBorder="1" applyAlignment="1">
      <x:alignment horizontal="right" vertical="center"/>
    </x:xf>
    <x:xf numFmtId="0" fontId="13" fillId="12" borderId="31" xfId="0" applyNumberFormat="1" applyFont="1" applyFill="1" applyBorder="1" applyAlignment="1">
      <x:alignment horizontal="right" vertical="center" wrapText="1"/>
    </x:xf>
    <x:xf numFmtId="0" fontId="13" fillId="12" borderId="32" xfId="0" applyNumberFormat="1" applyFont="1" applyFill="1" applyBorder="1" applyAlignment="1">
      <x:alignment horizontal="right" vertical="center" wrapText="1"/>
    </x:xf>
    <x:xf numFmtId="0" fontId="13" fillId="12" borderId="33" xfId="0" applyNumberFormat="1" applyFont="1" applyFill="1" applyBorder="1" applyAlignment="1">
      <x:alignment horizontal="right" vertical="center" wrapText="1"/>
    </x:xf>
    <x:xf numFmtId="0" fontId="13" fillId="12" borderId="34" xfId="0" applyNumberFormat="1" applyFont="1" applyFill="1" applyBorder="1" applyAlignment="1">
      <x:alignment horizontal="right" vertical="center" wrapText="1"/>
    </x:xf>
    <x:xf numFmtId="0" fontId="13" fillId="12" borderId="0" xfId="0" applyNumberFormat="1" applyFont="1" applyFill="1" applyBorder="1" applyAlignment="1">
      <x:alignment horizontal="right" vertical="center" wrapText="1"/>
    </x:xf>
    <x:xf numFmtId="0" fontId="13" fillId="12" borderId="35" xfId="0" applyNumberFormat="1" applyFont="1" applyFill="1" applyBorder="1" applyAlignment="1">
      <x:alignment horizontal="right" vertical="center" wrapText="1"/>
    </x:xf>
    <x:xf numFmtId="0" fontId="13" fillId="12" borderId="36" xfId="0" applyNumberFormat="1" applyFont="1" applyFill="1" applyBorder="1" applyAlignment="1">
      <x:alignment horizontal="right" vertical="center" wrapText="1"/>
    </x:xf>
    <x:xf numFmtId="0" fontId="13" fillId="12" borderId="37" xfId="0" applyNumberFormat="1" applyFont="1" applyFill="1" applyBorder="1" applyAlignment="1">
      <x:alignment horizontal="right" vertical="center" wrapText="1"/>
    </x:xf>
    <x:xf numFmtId="0" fontId="13" fillId="12" borderId="38" xfId="0" applyNumberFormat="1" applyFont="1" applyFill="1" applyBorder="1" applyAlignment="1">
      <x:alignment horizontal="right" vertical="center" wrapText="1"/>
    </x:xf>
    <x:xf numFmtId="0" fontId="14" fillId="10" borderId="0" xfId="0" applyNumberFormat="1" applyFont="1" applyFill="1" applyBorder="1" applyAlignment="1">
      <x:alignment horizontal="right" vertical="center"/>
    </x:xf>
    <x:xf numFmtId="0" fontId="14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1"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b6c2089d54356" /><Relationship Type="http://schemas.openxmlformats.org/officeDocument/2006/relationships/theme" Target="/xl/theme/theme1.xml" Id="R74b68fb7981f450c" /><Relationship Type="http://schemas.openxmlformats.org/officeDocument/2006/relationships/sharedStrings" Target="/xl/sharedStrings.xml" Id="R6363f732c1e94a0c" /><Relationship Type="http://schemas.openxmlformats.org/officeDocument/2006/relationships/worksheet" Target="/xl/worksheets/sheet1.xml" Id="Ra44d1d0d1dad4268" /><Relationship Type="http://schemas.openxmlformats.org/officeDocument/2006/relationships/worksheet" Target="/xl/worksheets/sheet2.xml" Id="R1339f0fe05354b7b" /><Relationship Type="http://schemas.openxmlformats.org/officeDocument/2006/relationships/worksheet" Target="/xl/worksheets/sheet3.xml" Id="R54ea7f4127424a1e" /><Relationship Type="http://schemas.openxmlformats.org/officeDocument/2006/relationships/worksheet" Target="/xl/worksheets/sheet4.xml" Id="Ra19be6582dcd4ff3" /><Relationship Type="http://schemas.openxmlformats.org/officeDocument/2006/relationships/worksheet" Target="/xl/worksheets/sheet5.xml" Id="R3d025786dd154969" /><Relationship Type="http://schemas.openxmlformats.org/officeDocument/2006/relationships/worksheet" Target="/xl/worksheets/sheet6.xml" Id="Rb5893b2cfe1a45d9" /><Relationship Type="http://schemas.openxmlformats.org/officeDocument/2006/relationships/worksheet" Target="/xl/worksheets/sheet7.xml" Id="Rf65f378ee3e74f6a" /><Relationship Type="http://schemas.openxmlformats.org/officeDocument/2006/relationships/worksheet" Target="/xl/worksheets/sheet8.xml" Id="R6285e6ed0306476b" /><Relationship Type="http://schemas.openxmlformats.org/officeDocument/2006/relationships/worksheet" Target="/xl/worksheets/sheet9.xml" Id="R08da51230f4641b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4ff447ce2b545c3" /><Relationship Type="http://schemas.openxmlformats.org/officeDocument/2006/relationships/chart" Target="/xl/drawings/charts/chart2.xml" Id="R4442732359e0469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عدد الموظفين حسب القسم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الموظفون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'لوحة التحكم'!$G$18:$G$22</c:f>
              <c:strCache>
                <c:ptCount val="0"/>
              </c:strCache>
            </c:strRef>
          </c:cat>
          <c:val>
            <c:numRef>
              <c:f>'لوحة التحكم'!$H$18:$H$22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الأهداف حسب الصحة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الأهداف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'لوحة التحكم'!$K$18:$K$22</c:f>
              <c:strCache>
                <c:ptCount val="0"/>
              </c:strCache>
            </c:strRef>
          </c:cat>
          <c:val>
            <c:numRef>
              <c:f>'لوحة التحكم'!$L$18:$L$22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24</xdr:row>
      <xdr:rowOff>0</xdr:rowOff>
    </xdr:from>
    <xdr:to>
      <xdr:col>13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4ff447ce2b545c3"/>
        </a:graphicData>
      </a:graphic>
    </xdr:graphicFrame>
    <xdr:clientData/>
  </xdr:twoCellAnchor>
  <xdr:twoCellAnchor>
    <xdr:from>
      <xdr:col>13</xdr:col>
      <xdr:colOff>0</xdr:colOff>
      <xdr:row>24</xdr:row>
      <xdr:rowOff>0</xdr:rowOff>
    </xdr:from>
    <xdr:to>
      <xdr:col>20</xdr:col>
      <xdr:colOff>0</xdr:colOff>
      <xdr:row>42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42732359e0469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mployees_ar" displayName="Employees_ar" ref="A10:Q60" headerRowCount="1" totalsRowCount="0" totalsRowShown="0">
  <x:autoFilter ref="A10:Q60"/>
  <x:tableColumns count="17">
    <x:tableColumn id="1" name="معرف الموظف"/>
    <x:tableColumn id="2" name="اسم الموظف"/>
    <x:tableColumn id="3" name="القسم"/>
    <x:tableColumn id="4" name="المسمى الوظيفي"/>
    <x:tableColumn id="5" name="المدير"/>
    <x:tableColumn id="6" name="تاريخ البدء"/>
    <x:tableColumn id="7" name="نوع التوظيف"/>
    <x:tableColumn id="8" name="الحالة"/>
    <x:tableColumn id="9" name="الموقع"/>
    <x:tableColumn id="10" name="البريد الإلكتروني"/>
    <x:tableColumn id="11" name="المراجعة القادمة"/>
    <x:tableColumn id="12" name="حالة المراجعة"/>
    <x:tableColumn id="13" name="أشهر الخدمة"/>
    <x:tableColumn id="14" name="أهداف مفتوحة"/>
    <x:tableColumn id="15" name="إجراءات مفتوحة"/>
    <x:tableColumn id="16" name="فحص البيانات"/>
    <x:tableColumn id="17" name="الأولوية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Checkins_ar" displayName="Checkins_ar" ref="A10:N90" headerRowCount="1" totalsRowCount="0" totalsRowShown="0">
  <x:autoFilter ref="A10:N90"/>
  <x:tableColumns count="14">
    <x:tableColumn id="1" name="معرف المتابعة"/>
    <x:tableColumn id="2" name="معرف الموظف"/>
    <x:tableColumn id="3" name="الموظف"/>
    <x:tableColumn id="4" name="المدير"/>
    <x:tableColumn id="5" name="تاريخ الاجتماع"/>
    <x:tableColumn id="6" name="النوع"/>
    <x:tableColumn id="7" name="الرضا (1-5)"/>
    <x:tableColumn id="8" name="مؤشر الأداء"/>
    <x:tableColumn id="9" name="ملاحظات / أدلة"/>
    <x:tableColumn id="10" name="إجراء المتابعة"/>
    <x:tableColumn id="11" name="مسؤول الإجراء"/>
    <x:tableColumn id="12" name="تاريخ الاستحقاق"/>
    <x:tableColumn id="13" name="مكتمل؟"/>
    <x:tableColumn id="14" name="حالة الإجراء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Goals_ar" displayName="Goals_ar" ref="A10:L80" headerRowCount="1" totalsRowCount="0" totalsRowShown="0">
  <x:autoFilter ref="A10:L80"/>
  <x:tableColumns count="12">
    <x:tableColumn id="1" name="معرف الهدف"/>
    <x:tableColumn id="2" name="معرف الموظف"/>
    <x:tableColumn id="3" name="الموظف"/>
    <x:tableColumn id="4" name="القسم"/>
    <x:tableColumn id="5" name="الهدف"/>
    <x:tableColumn id="6" name="الوزن"/>
    <x:tableColumn id="7" name="تاريخ البدء"/>
    <x:tableColumn id="8" name="تاريخ الاستحقاق"/>
    <x:tableColumn id="9" name="التقدم"/>
    <x:tableColumn id="10" name="الحالة"/>
    <x:tableColumn id="11" name="المسؤول"/>
    <x:tableColumn id="12" name="صحة الهدف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Development_ar" displayName="Development_ar" ref="A10:L70" headerRowCount="1" totalsRowCount="0" totalsRowShown="0">
  <x:autoFilter ref="A10:L70"/>
  <x:tableColumns count="12">
    <x:tableColumn id="1" name="معرف الخطة"/>
    <x:tableColumn id="2" name="معرف الموظف"/>
    <x:tableColumn id="3" name="الموظف"/>
    <x:tableColumn id="4" name="بند التطوير"/>
    <x:tableColumn id="5" name="النوع"/>
    <x:tableColumn id="6" name="الجهة"/>
    <x:tableColumn id="7" name="تاريخ البدء"/>
    <x:tableColumn id="8" name="التاريخ المستهدف"/>
    <x:tableColumn id="9" name="التكلفة"/>
    <x:tableColumn id="10" name="الحالة"/>
    <x:tableColumn id="11" name="دليل / مرجع"/>
    <x:tableColumn id="12" name="حالة الخطة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Documents_ar" displayName="Documents_ar" ref="A10:I80" headerRowCount="1" totalsRowCount="0" totalsRowShown="0">
  <x:autoFilter ref="A10:I80"/>
  <x:tableColumns count="9">
    <x:tableColumn id="1" name="معرف المستند"/>
    <x:tableColumn id="2" name="معرف الموظف"/>
    <x:tableColumn id="3" name="الموظف"/>
    <x:tableColumn id="4" name="نوع المستند"/>
    <x:tableColumn id="5" name="تاريخ الاستلام"/>
    <x:tableColumn id="6" name="تاريخ الانتهاء"/>
    <x:tableColumn id="7" name="المسؤول"/>
    <x:tableColumn id="8" name="ملف / مرجع"/>
    <x:tableColumn id="9" name="حالة المستند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1bd457a5897d463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51e5e1d487c4ac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63847500e0e4f3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d950d2e2edab406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5b3d366eb04d48e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1573932173a14d27" /></Relationships>
</file>

<file path=xl/worksheets/sheet1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4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8" t="str">
        <x:v>الرئيسية</x:v>
      </x:c>
      <x:c r="B2" s="8" t="str">
        <x:v>الرئيسية</x:v>
      </x:c>
      <x:c r="C2" s="7" t="str">
        <x:v>لوحة التحكم</x:v>
      </x:c>
      <x:c r="D2" s="7" t="str">
        <x:v>لوحة التحكم</x:v>
      </x:c>
      <x:c r="E2" s="7" t="str">
        <x:v>الموظفون</x:v>
      </x:c>
      <x:c r="F2" s="7" t="str">
        <x:v>الموظفون</x:v>
      </x:c>
      <x:c r="G2" s="7" t="str">
        <x:v>المتابعات</x:v>
      </x:c>
      <x:c r="H2" s="7" t="str">
        <x:v>المتابعات</x:v>
      </x:c>
      <x:c r="I2" s="7" t="str">
        <x:v>الأهداف</x:v>
      </x:c>
      <x:c r="J2" s="7" t="str">
        <x:v>الأهداف</x:v>
      </x:c>
      <x:c r="K2" s="7" t="str">
        <x:v>التطوير</x:v>
      </x:c>
      <x:c r="L2" s="7" t="str">
        <x:v>التطوير</x:v>
      </x:c>
      <x:c r="M2" s="7" t="str">
        <x:v>المستندات</x:v>
      </x:c>
      <x:c r="N2" s="7" t="str">
        <x:v>المستندات</x:v>
      </x:c>
      <x:c r="O2" s="7" t="str">
        <x:v>الإعداد</x:v>
      </x:c>
      <x:c r="P2" s="7" t="str">
        <x:v>الإعداد</x:v>
      </x:c>
      <x:c r="Q2" s="7" t="str">
        <x:v>الإعداد</x:v>
      </x:c>
      <x:c r="R2" s="7" t="str">
        <x:v>التدقيق</x:v>
      </x:c>
      <x:c r="S2" s="7" t="str">
        <x:v>التدقيق</x:v>
      </x:c>
      <x:c r="T2" s="7" t="str">
        <x:v>التدقيق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عمليات الموظفين</x:v>
      </x:c>
      <x:c r="B4" s="10" t="str">
        <x:v>عمليات الموظفين</x:v>
      </x:c>
      <x:c r="C4" s="10" t="str">
        <x:v>عمليات الموظفين</x:v>
      </x:c>
      <x:c r="D4" s="10" t="str">
        <x:v>عمليات الموظفين</x:v>
      </x:c>
      <x:c r="E4" s="10" t="str">
        <x:v>عمليات الموظفين</x:v>
      </x:c>
      <x:c r="F4" s="10" t="str">
        <x:v>عمليات الموظفين</x:v>
      </x:c>
      <x:c r="G4" s="10" t="str">
        <x:v>عمليات الموظفين</x:v>
      </x:c>
      <x:c r="H4" s="10" t="str">
        <x:v>عمليات الموظفين</x:v>
      </x:c>
      <x:c r="I4" s="10" t="str">
        <x:v>عمليات الموظفين</x:v>
      </x:c>
      <x:c r="J4" s="10" t="str">
        <x:v>عمليات الموظفين</x:v>
      </x:c>
      <x:c r="K4" s="10" t="str">
        <x:v>عمليات الموظفين</x:v>
      </x:c>
      <x:c r="L4" s="10" t="str">
        <x:v>عمليات الموظفين</x:v>
      </x:c>
      <x:c r="M4" s="10" t="str">
        <x:v>عمليات الموظفين</x:v>
      </x:c>
      <x:c r="N4" s="10" t="str">
        <x:v>عمليات الموظفين</x:v>
      </x:c>
      <x:c r="O4" s="10" t="str">
        <x:v>عمليات الموظفين</x:v>
      </x:c>
      <x:c r="P4" s="10" t="str">
        <x:v>عمليات الموظفين</x:v>
      </x:c>
      <x:c r="Q4" s="10" t="str">
        <x:v>عمليات الموظفين</x:v>
      </x:c>
      <x:c r="R4" s="10" t="str">
        <x:v>عمليات الموظفين</x:v>
      </x:c>
      <x:c r="S4" s="10" t="str">
        <x:v>عمليات الموظفين</x:v>
      </x:c>
      <x:c r="T4" s="10" t="str">
        <x:v>عمليات الموظفين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مركز إدارة الموظفين</x:v>
      </x:c>
      <x:c r="B6" s="12" t="str">
        <x:v>مركز إدارة الموظفين</x:v>
      </x:c>
      <x:c r="C6" s="12" t="str">
        <x:v>مركز إدارة الموظفين</x:v>
      </x:c>
      <x:c r="D6" s="12" t="str">
        <x:v>مركز إدارة الموظفين</x:v>
      </x:c>
      <x:c r="E6" s="12" t="str">
        <x:v>مركز إدارة الموظفين</x:v>
      </x:c>
      <x:c r="F6" s="12" t="str">
        <x:v>مركز إدارة الموظفين</x:v>
      </x:c>
      <x:c r="G6" s="12" t="str">
        <x:v>مركز إدارة الموظفين</x:v>
      </x:c>
      <x:c r="H6" s="12" t="str">
        <x:v>مركز إدارة الموظفين</x:v>
      </x:c>
      <x:c r="I6" s="12" t="str">
        <x:v>مركز إدارة الموظفين</x:v>
      </x:c>
      <x:c r="J6" s="12" t="str">
        <x:v>مركز إدارة الموظفين</x:v>
      </x:c>
      <x:c r="K6" s="12" t="str">
        <x:v>مركز إدارة الموظفين</x:v>
      </x:c>
      <x:c r="L6" s="12" t="str">
        <x:v>مركز إدارة الموظفين</x:v>
      </x:c>
      <x:c r="M6" s="12" t="str">
        <x:v>مركز إدارة الموظفين</x:v>
      </x:c>
      <x:c r="N6" s="12" t="str">
        <x:v>مركز إدارة الموظفين</x:v>
      </x:c>
      <x:c r="O6" s="12" t="str">
        <x:v>مركز إدارة الموظفين</x:v>
      </x:c>
      <x:c r="P6" s="12" t="str">
        <x:v>مركز إدارة الموظفين</x:v>
      </x:c>
      <x:c r="Q6" s="12" t="str">
        <x:v>مركز إدارة الموظفين</x:v>
      </x:c>
      <x:c r="R6" s="12" t="str">
        <x:v>مركز إدارة الموظفين</x:v>
      </x:c>
      <x:c r="S6" s="12" t="str">
        <x:v>مركز إدارة الموظفين</x:v>
      </x:c>
      <x:c r="T6" s="12" t="str">
        <x:v>مركز إدارة الموظفين</x:v>
      </x:c>
    </x:row>
    <x:row r="7" ht="22" customHeight="1">
      <x:c r="A7" s="13" t="str">
        <x:v>اجعل السجلات والمراجعات والأهداف والإجراءات والتطوير والمستندات واضحة.</x:v>
      </x:c>
      <x:c r="B7" s="13" t="str">
        <x:v>اجعل السجلات والمراجعات والأهداف والإجراءات والتطوير والمستندات واضحة.</x:v>
      </x:c>
      <x:c r="C7" s="13" t="str">
        <x:v>اجعل السجلات والمراجعات والأهداف والإجراءات والتطوير والمستندات واضحة.</x:v>
      </x:c>
      <x:c r="D7" s="13" t="str">
        <x:v>اجعل السجلات والمراجعات والأهداف والإجراءات والتطوير والمستندات واضحة.</x:v>
      </x:c>
      <x:c r="E7" s="13" t="str">
        <x:v>اجعل السجلات والمراجعات والأهداف والإجراءات والتطوير والمستندات واضحة.</x:v>
      </x:c>
      <x:c r="F7" s="13" t="str">
        <x:v>اجعل السجلات والمراجعات والأهداف والإجراءات والتطوير والمستندات واضحة.</x:v>
      </x:c>
      <x:c r="G7" s="13" t="str">
        <x:v>اجعل السجلات والمراجعات والأهداف والإجراءات والتطوير والمستندات واضحة.</x:v>
      </x:c>
      <x:c r="H7" s="13" t="str">
        <x:v>اجعل السجلات والمراجعات والأهداف والإجراءات والتطوير والمستندات واضحة.</x:v>
      </x:c>
      <x:c r="I7" s="13" t="str">
        <x:v>اجعل السجلات والمراجعات والأهداف والإجراءات والتطوير والمستندات واضحة.</x:v>
      </x:c>
      <x:c r="J7" s="13" t="str">
        <x:v>اجعل السجلات والمراجعات والأهداف والإجراءات والتطوير والمستندات واضحة.</x:v>
      </x:c>
      <x:c r="K7" s="13" t="str">
        <x:v>اجعل السجلات والمراجعات والأهداف والإجراءات والتطوير والمستندات واضحة.</x:v>
      </x:c>
      <x:c r="L7" s="13" t="str">
        <x:v>اجعل السجلات والمراجعات والأهداف والإجراءات والتطوير والمستندات واضحة.</x:v>
      </x:c>
      <x:c r="M7" s="13" t="str">
        <x:v>اجعل السجلات والمراجعات والأهداف والإجراءات والتطوير والمستندات واضحة.</x:v>
      </x:c>
      <x:c r="N7" s="13" t="str">
        <x:v>اجعل السجلات والمراجعات والأهداف والإجراءات والتطوير والمستندات واضحة.</x:v>
      </x:c>
      <x:c r="O7" s="13" t="str">
        <x:v>اجعل السجلات والمراجعات والأهداف والإجراءات والتطوير والمستندات واضحة.</x:v>
      </x:c>
      <x:c r="P7" s="13" t="str">
        <x:v>اجعل السجلات والمراجعات والأهداف والإجراءات والتطوير والمستندات واضحة.</x:v>
      </x:c>
      <x:c r="Q7" s="13" t="str">
        <x:v>اجعل السجلات والمراجعات والأهداف والإجراءات والتطوير والمستندات واضحة.</x:v>
      </x:c>
      <x:c r="R7" s="13" t="str">
        <x:v>اجعل السجلات والمراجعات والأهداف والإجراءات والتطوير والمستندات واضحة.</x:v>
      </x:c>
      <x:c r="S7" s="13" t="str">
        <x:v>اجعل السجلات والمراجعات والأهداف والإجراءات والتطوير والمستندات واضحة.</x:v>
      </x:c>
      <x:c r="T7" s="13" t="str">
        <x:v>اجعل السجلات والمراجعات والأهداف والإجراءات والتطوير والمستندات واضحة.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16" t="str">
        <x:v>ملخص الموظفين الحالي</x:v>
      </x:c>
      <x:c r="B9" s="17" t="str">
        <x:v>ملخص الموظفين الحالي</x:v>
      </x:c>
      <x:c r="C9" s="17" t="str">
        <x:v>ملخص الموظفين الحالي</x:v>
      </x:c>
      <x:c r="D9" s="17" t="str">
        <x:v>ملخص الموظفين الحالي</x:v>
      </x:c>
      <x:c r="E9" s="17" t="str">
        <x:v>ملخص الموظفين الحالي</x:v>
      </x:c>
      <x:c r="F9" s="17" t="str">
        <x:v>ملخص الموظفين الحالي</x:v>
      </x:c>
      <x:c r="G9" s="17" t="str">
        <x:v>ملخص الموظفين الحالي</x:v>
      </x:c>
      <x:c r="H9" s="17" t="str">
        <x:v>ملخص الموظفين الحالي</x:v>
      </x:c>
      <x:c r="I9" s="17" t="str">
        <x:v>ملخص الموظفين الحالي</x:v>
      </x:c>
      <x:c r="J9" s="17" t="str">
        <x:v>ملخص الموظفين الحالي</x:v>
      </x:c>
      <x:c r="K9" s="17" t="str">
        <x:v>ملخص الموظفين الحالي</x:v>
      </x:c>
      <x:c r="L9" s="17" t="str">
        <x:v>ملخص الموظفين الحالي</x:v>
      </x:c>
      <x:c r="M9" s="17" t="str">
        <x:v>ملخص الموظفين الحالي</x:v>
      </x:c>
      <x:c r="N9" s="17" t="str">
        <x:v>ملخص الموظفين الحالي</x:v>
      </x:c>
      <x:c r="O9" s="17" t="str">
        <x:v>ملخص الموظفين الحالي</x:v>
      </x:c>
      <x:c r="P9" s="17" t="str">
        <x:v>ملخص الموظفين الحالي</x:v>
      </x:c>
      <x:c r="Q9" s="17" t="str">
        <x:v>ملخص الموظفين الحالي</x:v>
      </x:c>
      <x:c r="R9" s="17" t="str">
        <x:v>ملخص الموظفين الحالي</x:v>
      </x:c>
      <x:c r="S9" s="17" t="str">
        <x:v>ملخص الموظفين الحالي</x:v>
      </x:c>
      <x:c r="T9" s="18" t="str">
        <x:v>ملخص الموظفين الحالي</x:v>
      </x:c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75" t="str">
        <x:v>الموظفون النشطون</x:v>
      </x:c>
      <x:c r="B11" s="75" t="str">
        <x:v>الموظفون النشطون</x:v>
      </x:c>
      <x:c r="C11" s="75" t="str">
        <x:v>الموظفون النشطون</x:v>
      </x:c>
      <x:c r="D11" s="75" t="str">
        <x:v>الموظفون النشطون</x:v>
      </x:c>
      <x:c r="E11" s="4"/>
      <x:c r="F11" s="82" t="str">
        <x:v>مراجعات متأخرة</x:v>
      </x:c>
      <x:c r="G11" s="82" t="str">
        <x:v>مراجعات متأخرة</x:v>
      </x:c>
      <x:c r="H11" s="82" t="str">
        <x:v>مراجعات متأخرة</x:v>
      </x:c>
      <x:c r="I11" s="82" t="str">
        <x:v>مراجعات متأخرة</x:v>
      </x:c>
      <x:c r="J11" s="82" t="str">
        <x:v>مراجعات متأخرة</x:v>
      </x:c>
      <x:c r="K11" s="4"/>
      <x:c r="L11" s="82" t="str">
        <x:v>إجراءات متأخرة</x:v>
      </x:c>
      <x:c r="M11" s="82" t="str">
        <x:v>إجراءات متأخرة</x:v>
      </x:c>
      <x:c r="N11" s="82" t="str">
        <x:v>إجراءات متأخرة</x:v>
      </x:c>
      <x:c r="O11" s="82" t="str">
        <x:v>إجراءات متأخرة</x:v>
      </x:c>
      <x:c r="P11" s="4"/>
      <x:c r="Q11" s="80" t="str">
        <x:v>مخاطر المستندات</x:v>
      </x:c>
      <x:c r="R11" s="80" t="str">
        <x:v>مخاطر المستندات</x:v>
      </x:c>
      <x:c r="S11" s="80" t="str">
        <x:v>مخاطر المستندات</x:v>
      </x:c>
      <x:c r="T11" s="80" t="str">
        <x:v>مخاطر المستندات</x:v>
      </x:c>
    </x:row>
    <x:row r="12">
      <x:c r="A12" s="78" t="n">
        <x:f>COUNTIF('الموظفون'!$H$11:$H$60,"نشط")+COUNTIF('الموظفون'!$H$11:$H$60,"تجربة")+COUNTIF('الموظفون'!$H$11:$H$60,"إجازة")</x:f>
        <x:v>9</x:v>
      </x:c>
      <x:c r="B12" s="78"/>
      <x:c r="C12" s="78"/>
      <x:c r="D12" s="78"/>
      <x:c r="E12" s="4"/>
      <x:c r="F12" s="78" t="n">
        <x:f>COUNTIF('الموظفون'!$L$11:$L$60,"متأخر")+COUNTIF('الموظفون'!$L$11:$L$60,"ناقص")</x:f>
        <x:v>1</x:v>
      </x:c>
      <x:c r="G12" s="78"/>
      <x:c r="H12" s="78"/>
      <x:c r="I12" s="78"/>
      <x:c r="J12" s="78"/>
      <x:c r="K12" s="4"/>
      <x:c r="L12" s="78" t="n">
        <x:f>COUNTIF('المتابعات'!$N$11:$N$90,"متأخر")</x:f>
        <x:v>1</x:v>
      </x:c>
      <x:c r="M12" s="78"/>
      <x:c r="N12" s="78"/>
      <x:c r="O12" s="78"/>
      <x:c r="P12" s="4"/>
      <x:c r="Q12" s="78" t="n">
        <x:f>COUNTIF('المستندات'!$I$11:$I$80,"منتهي")+COUNTIF('المستندات'!$I$11:$I$80,"قرب الانتهاء")+COUNTIF('المستندات'!$I$11:$I$80,"ناقص")</x:f>
        <x:v>4</x:v>
      </x:c>
      <x:c r="R12" s="78"/>
      <x:c r="S12" s="78"/>
      <x:c r="T12" s="78"/>
    </x:row>
    <x:row r="13">
      <x:c r="A13" s="78"/>
      <x:c r="B13" s="78"/>
      <x:c r="C13" s="78"/>
      <x:c r="D13" s="78"/>
      <x:c r="E13" s="4"/>
      <x:c r="F13" s="78"/>
      <x:c r="G13" s="78"/>
      <x:c r="H13" s="78"/>
      <x:c r="I13" s="78"/>
      <x:c r="J13" s="78"/>
      <x:c r="K13" s="4"/>
      <x:c r="L13" s="78"/>
      <x:c r="M13" s="78"/>
      <x:c r="N13" s="78"/>
      <x:c r="O13" s="78"/>
      <x:c r="P13" s="4"/>
      <x:c r="Q13" s="78"/>
      <x:c r="R13" s="78"/>
      <x:c r="S13" s="78"/>
      <x:c r="T13" s="78"/>
    </x:row>
    <x:row r="14">
      <x:c r="A14" s="78"/>
      <x:c r="B14" s="78"/>
      <x:c r="C14" s="78"/>
      <x:c r="D14" s="78"/>
      <x:c r="E14" s="4"/>
      <x:c r="F14" s="78"/>
      <x:c r="G14" s="78"/>
      <x:c r="H14" s="78"/>
      <x:c r="I14" s="78"/>
      <x:c r="J14" s="78"/>
      <x:c r="K14" s="4"/>
      <x:c r="L14" s="78"/>
      <x:c r="M14" s="78"/>
      <x:c r="N14" s="78"/>
      <x:c r="O14" s="78"/>
      <x:c r="P14" s="4"/>
      <x:c r="Q14" s="78"/>
      <x:c r="R14" s="78"/>
      <x:c r="S14" s="78"/>
      <x:c r="T14" s="78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16" t="str">
        <x:v>سير العمل</x:v>
      </x:c>
      <x:c r="B17" s="17" t="str">
        <x:v>سير العمل</x:v>
      </x:c>
      <x:c r="C17" s="17" t="str">
        <x:v>سير العمل</x:v>
      </x:c>
      <x:c r="D17" s="17" t="str">
        <x:v>سير العمل</x:v>
      </x:c>
      <x:c r="E17" s="17" t="str">
        <x:v>سير العمل</x:v>
      </x:c>
      <x:c r="F17" s="17" t="str">
        <x:v>سير العمل</x:v>
      </x:c>
      <x:c r="G17" s="17" t="str">
        <x:v>سير العمل</x:v>
      </x:c>
      <x:c r="H17" s="17" t="str">
        <x:v>سير العمل</x:v>
      </x:c>
      <x:c r="I17" s="17" t="str">
        <x:v>سير العمل</x:v>
      </x:c>
      <x:c r="J17" s="17" t="str">
        <x:v>سير العمل</x:v>
      </x:c>
      <x:c r="K17" s="17" t="str">
        <x:v>سير العمل</x:v>
      </x:c>
      <x:c r="L17" s="17" t="str">
        <x:v>سير العمل</x:v>
      </x:c>
      <x:c r="M17" s="17" t="str">
        <x:v>سير العمل</x:v>
      </x:c>
      <x:c r="N17" s="17" t="str">
        <x:v>سير العمل</x:v>
      </x:c>
      <x:c r="O17" s="17" t="str">
        <x:v>سير العمل</x:v>
      </x:c>
      <x:c r="P17" s="17" t="str">
        <x:v>سير العمل</x:v>
      </x:c>
      <x:c r="Q17" s="17" t="str">
        <x:v>سير العمل</x:v>
      </x:c>
      <x:c r="R17" s="17" t="str">
        <x:v>سير العمل</x:v>
      </x:c>
      <x:c r="S17" s="17" t="str">
        <x:v>سير العمل</x:v>
      </x:c>
      <x:c r="T17" s="18" t="str">
        <x:v>سير العمل</x:v>
      </x:c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110" t="str">
        <x:v>حفظ سجل موظف واحد
حدّث التواريخ والمدير والحالة والمراجعة القادمة.</x:v>
      </x:c>
      <x:c r="B19" s="111" t="str">
        <x:v>حفظ سجل موظف واحد
حدّث التواريخ والمدير والحالة والمراجعة القادمة.</x:v>
      </x:c>
      <x:c r="C19" s="111" t="str">
        <x:v>حفظ سجل موظف واحد
حدّث التواريخ والمدير والحالة والمراجعة القادمة.</x:v>
      </x:c>
      <x:c r="D19" s="111" t="str">
        <x:v>حفظ سجل موظف واحد
حدّث التواريخ والمدير والحالة والمراجعة القادمة.</x:v>
      </x:c>
      <x:c r="E19" s="112" t="str">
        <x:v>حفظ سجل موظف واحد
حدّث التواريخ والمدير والحالة والمراجعة القادمة.</x:v>
      </x:c>
      <x:c r="F19" s="128" t="str">
        <x:v>إجراء متابعات مفيدة
سجل الأدلة وأسند كل إجراء متابعة.</x:v>
      </x:c>
      <x:c r="G19" s="129" t="str">
        <x:v>إجراء متابعات مفيدة
سجل الأدلة وأسند كل إجراء متابعة.</x:v>
      </x:c>
      <x:c r="H19" s="129" t="str">
        <x:v>إجراء متابعات مفيدة
سجل الأدلة وأسند كل إجراء متابعة.</x:v>
      </x:c>
      <x:c r="I19" s="129" t="str">
        <x:v>إجراء متابعات مفيدة
سجل الأدلة وأسند كل إجراء متابعة.</x:v>
      </x:c>
      <x:c r="J19" s="130" t="str">
        <x:v>إجراء متابعات مفيدة
سجل الأدلة وأسند كل إجراء متابعة.</x:v>
      </x:c>
      <x:c r="K19" s="146" t="str">
        <x:v>ربط الأهداف والتطوير
استخدم أهدافاً قابلة للقياس وخطط تطوير عملية.</x:v>
      </x:c>
      <x:c r="L19" s="147" t="str">
        <x:v>ربط الأهداف والتطوير
استخدم أهدافاً قابلة للقياس وخطط تطوير عملية.</x:v>
      </x:c>
      <x:c r="M19" s="147" t="str">
        <x:v>ربط الأهداف والتطوير
استخدم أهدافاً قابلة للقياس وخطط تطوير عملية.</x:v>
      </x:c>
      <x:c r="N19" s="147" t="str">
        <x:v>ربط الأهداف والتطوير
استخدم أهدافاً قابلة للقياس وخطط تطوير عملية.</x:v>
      </x:c>
      <x:c r="O19" s="148" t="str">
        <x:v>ربط الأهداف والتطوير
استخدم أهدافاً قابلة للقياس وخطط تطوير عملية.</x:v>
      </x:c>
      <x:c r="P19" s="165" t="str">
        <x:v>حماية تواريخ المستندات
تابع المراجع وتواريخ الانتهاء والمسؤولين.</x:v>
      </x:c>
      <x:c r="Q19" s="166" t="str">
        <x:v>حماية تواريخ المستندات
تابع المراجع وتواريخ الانتهاء والمسؤولين.</x:v>
      </x:c>
      <x:c r="R19" s="166" t="str">
        <x:v>حماية تواريخ المستندات
تابع المراجع وتواريخ الانتهاء والمسؤولين.</x:v>
      </x:c>
      <x:c r="S19" s="166" t="str">
        <x:v>حماية تواريخ المستندات
تابع المراجع وتواريخ الانتهاء والمسؤولين.</x:v>
      </x:c>
      <x:c r="T19" s="167" t="str">
        <x:v>حماية تواريخ المستندات
تابع المراجع وتواريخ الانتهاء والمسؤولين.</x:v>
      </x:c>
    </x:row>
    <x:row r="20">
      <x:c r="A20" s="113" t="str">
        <x:v>حفظ سجل موظف واحد
حدّث التواريخ والمدير والحالة والمراجعة القادمة.</x:v>
      </x:c>
      <x:c r="B20" s="114" t="str">
        <x:v>حفظ سجل موظف واحد
حدّث التواريخ والمدير والحالة والمراجعة القادمة.</x:v>
      </x:c>
      <x:c r="C20" s="114" t="str">
        <x:v>حفظ سجل موظف واحد
حدّث التواريخ والمدير والحالة والمراجعة القادمة.</x:v>
      </x:c>
      <x:c r="D20" s="114" t="str">
        <x:v>حفظ سجل موظف واحد
حدّث التواريخ والمدير والحالة والمراجعة القادمة.</x:v>
      </x:c>
      <x:c r="E20" s="115" t="str">
        <x:v>حفظ سجل موظف واحد
حدّث التواريخ والمدير والحالة والمراجعة القادمة.</x:v>
      </x:c>
      <x:c r="F20" s="131" t="str">
        <x:v>إجراء متابعات مفيدة
سجل الأدلة وأسند كل إجراء متابعة.</x:v>
      </x:c>
      <x:c r="G20" s="132" t="str">
        <x:v>إجراء متابعات مفيدة
سجل الأدلة وأسند كل إجراء متابعة.</x:v>
      </x:c>
      <x:c r="H20" s="132" t="str">
        <x:v>إجراء متابعات مفيدة
سجل الأدلة وأسند كل إجراء متابعة.</x:v>
      </x:c>
      <x:c r="I20" s="132" t="str">
        <x:v>إجراء متابعات مفيدة
سجل الأدلة وأسند كل إجراء متابعة.</x:v>
      </x:c>
      <x:c r="J20" s="133" t="str">
        <x:v>إجراء متابعات مفيدة
سجل الأدلة وأسند كل إجراء متابعة.</x:v>
      </x:c>
      <x:c r="K20" s="149" t="str">
        <x:v>ربط الأهداف والتطوير
استخدم أهدافاً قابلة للقياس وخطط تطوير عملية.</x:v>
      </x:c>
      <x:c r="L20" s="150" t="str">
        <x:v>ربط الأهداف والتطوير
استخدم أهدافاً قابلة للقياس وخطط تطوير عملية.</x:v>
      </x:c>
      <x:c r="M20" s="150" t="str">
        <x:v>ربط الأهداف والتطوير
استخدم أهدافاً قابلة للقياس وخطط تطوير عملية.</x:v>
      </x:c>
      <x:c r="N20" s="150" t="str">
        <x:v>ربط الأهداف والتطوير
استخدم أهدافاً قابلة للقياس وخطط تطوير عملية.</x:v>
      </x:c>
      <x:c r="O20" s="151" t="str">
        <x:v>ربط الأهداف والتطوير
استخدم أهدافاً قابلة للقياس وخطط تطوير عملية.</x:v>
      </x:c>
      <x:c r="P20" s="168" t="str">
        <x:v>حماية تواريخ المستندات
تابع المراجع وتواريخ الانتهاء والمسؤولين.</x:v>
      </x:c>
      <x:c r="Q20" s="169" t="str">
        <x:v>حماية تواريخ المستندات
تابع المراجع وتواريخ الانتهاء والمسؤولين.</x:v>
      </x:c>
      <x:c r="R20" s="169" t="str">
        <x:v>حماية تواريخ المستندات
تابع المراجع وتواريخ الانتهاء والمسؤولين.</x:v>
      </x:c>
      <x:c r="S20" s="169" t="str">
        <x:v>حماية تواريخ المستندات
تابع المراجع وتواريخ الانتهاء والمسؤولين.</x:v>
      </x:c>
      <x:c r="T20" s="170" t="str">
        <x:v>حماية تواريخ المستندات
تابع المراجع وتواريخ الانتهاء والمسؤولين.</x:v>
      </x:c>
    </x:row>
    <x:row r="21">
      <x:c r="A21" s="113" t="str">
        <x:v>حفظ سجل موظف واحد
حدّث التواريخ والمدير والحالة والمراجعة القادمة.</x:v>
      </x:c>
      <x:c r="B21" s="114" t="str">
        <x:v>حفظ سجل موظف واحد
حدّث التواريخ والمدير والحالة والمراجعة القادمة.</x:v>
      </x:c>
      <x:c r="C21" s="114" t="str">
        <x:v>حفظ سجل موظف واحد
حدّث التواريخ والمدير والحالة والمراجعة القادمة.</x:v>
      </x:c>
      <x:c r="D21" s="114" t="str">
        <x:v>حفظ سجل موظف واحد
حدّث التواريخ والمدير والحالة والمراجعة القادمة.</x:v>
      </x:c>
      <x:c r="E21" s="115" t="str">
        <x:v>حفظ سجل موظف واحد
حدّث التواريخ والمدير والحالة والمراجعة القادمة.</x:v>
      </x:c>
      <x:c r="F21" s="131" t="str">
        <x:v>إجراء متابعات مفيدة
سجل الأدلة وأسند كل إجراء متابعة.</x:v>
      </x:c>
      <x:c r="G21" s="132" t="str">
        <x:v>إجراء متابعات مفيدة
سجل الأدلة وأسند كل إجراء متابعة.</x:v>
      </x:c>
      <x:c r="H21" s="132" t="str">
        <x:v>إجراء متابعات مفيدة
سجل الأدلة وأسند كل إجراء متابعة.</x:v>
      </x:c>
      <x:c r="I21" s="132" t="str">
        <x:v>إجراء متابعات مفيدة
سجل الأدلة وأسند كل إجراء متابعة.</x:v>
      </x:c>
      <x:c r="J21" s="133" t="str">
        <x:v>إجراء متابعات مفيدة
سجل الأدلة وأسند كل إجراء متابعة.</x:v>
      </x:c>
      <x:c r="K21" s="149" t="str">
        <x:v>ربط الأهداف والتطوير
استخدم أهدافاً قابلة للقياس وخطط تطوير عملية.</x:v>
      </x:c>
      <x:c r="L21" s="150" t="str">
        <x:v>ربط الأهداف والتطوير
استخدم أهدافاً قابلة للقياس وخطط تطوير عملية.</x:v>
      </x:c>
      <x:c r="M21" s="150" t="str">
        <x:v>ربط الأهداف والتطوير
استخدم أهدافاً قابلة للقياس وخطط تطوير عملية.</x:v>
      </x:c>
      <x:c r="N21" s="150" t="str">
        <x:v>ربط الأهداف والتطوير
استخدم أهدافاً قابلة للقياس وخطط تطوير عملية.</x:v>
      </x:c>
      <x:c r="O21" s="151" t="str">
        <x:v>ربط الأهداف والتطوير
استخدم أهدافاً قابلة للقياس وخطط تطوير عملية.</x:v>
      </x:c>
      <x:c r="P21" s="168" t="str">
        <x:v>حماية تواريخ المستندات
تابع المراجع وتواريخ الانتهاء والمسؤولين.</x:v>
      </x:c>
      <x:c r="Q21" s="169" t="str">
        <x:v>حماية تواريخ المستندات
تابع المراجع وتواريخ الانتهاء والمسؤولين.</x:v>
      </x:c>
      <x:c r="R21" s="169" t="str">
        <x:v>حماية تواريخ المستندات
تابع المراجع وتواريخ الانتهاء والمسؤولين.</x:v>
      </x:c>
      <x:c r="S21" s="169" t="str">
        <x:v>حماية تواريخ المستندات
تابع المراجع وتواريخ الانتهاء والمسؤولين.</x:v>
      </x:c>
      <x:c r="T21" s="170" t="str">
        <x:v>حماية تواريخ المستندات
تابع المراجع وتواريخ الانتهاء والمسؤولين.</x:v>
      </x:c>
    </x:row>
    <x:row r="22">
      <x:c r="A22" s="113" t="str">
        <x:v>حفظ سجل موظف واحد
حدّث التواريخ والمدير والحالة والمراجعة القادمة.</x:v>
      </x:c>
      <x:c r="B22" s="114" t="str">
        <x:v>حفظ سجل موظف واحد
حدّث التواريخ والمدير والحالة والمراجعة القادمة.</x:v>
      </x:c>
      <x:c r="C22" s="114" t="str">
        <x:v>حفظ سجل موظف واحد
حدّث التواريخ والمدير والحالة والمراجعة القادمة.</x:v>
      </x:c>
      <x:c r="D22" s="114" t="str">
        <x:v>حفظ سجل موظف واحد
حدّث التواريخ والمدير والحالة والمراجعة القادمة.</x:v>
      </x:c>
      <x:c r="E22" s="115" t="str">
        <x:v>حفظ سجل موظف واحد
حدّث التواريخ والمدير والحالة والمراجعة القادمة.</x:v>
      </x:c>
      <x:c r="F22" s="131" t="str">
        <x:v>إجراء متابعات مفيدة
سجل الأدلة وأسند كل إجراء متابعة.</x:v>
      </x:c>
      <x:c r="G22" s="132" t="str">
        <x:v>إجراء متابعات مفيدة
سجل الأدلة وأسند كل إجراء متابعة.</x:v>
      </x:c>
      <x:c r="H22" s="132" t="str">
        <x:v>إجراء متابعات مفيدة
سجل الأدلة وأسند كل إجراء متابعة.</x:v>
      </x:c>
      <x:c r="I22" s="132" t="str">
        <x:v>إجراء متابعات مفيدة
سجل الأدلة وأسند كل إجراء متابعة.</x:v>
      </x:c>
      <x:c r="J22" s="133" t="str">
        <x:v>إجراء متابعات مفيدة
سجل الأدلة وأسند كل إجراء متابعة.</x:v>
      </x:c>
      <x:c r="K22" s="149" t="str">
        <x:v>ربط الأهداف والتطوير
استخدم أهدافاً قابلة للقياس وخطط تطوير عملية.</x:v>
      </x:c>
      <x:c r="L22" s="150" t="str">
        <x:v>ربط الأهداف والتطوير
استخدم أهدافاً قابلة للقياس وخطط تطوير عملية.</x:v>
      </x:c>
      <x:c r="M22" s="150" t="str">
        <x:v>ربط الأهداف والتطوير
استخدم أهدافاً قابلة للقياس وخطط تطوير عملية.</x:v>
      </x:c>
      <x:c r="N22" s="150" t="str">
        <x:v>ربط الأهداف والتطوير
استخدم أهدافاً قابلة للقياس وخطط تطوير عملية.</x:v>
      </x:c>
      <x:c r="O22" s="151" t="str">
        <x:v>ربط الأهداف والتطوير
استخدم أهدافاً قابلة للقياس وخطط تطوير عملية.</x:v>
      </x:c>
      <x:c r="P22" s="168" t="str">
        <x:v>حماية تواريخ المستندات
تابع المراجع وتواريخ الانتهاء والمسؤولين.</x:v>
      </x:c>
      <x:c r="Q22" s="169" t="str">
        <x:v>حماية تواريخ المستندات
تابع المراجع وتواريخ الانتهاء والمسؤولين.</x:v>
      </x:c>
      <x:c r="R22" s="169" t="str">
        <x:v>حماية تواريخ المستندات
تابع المراجع وتواريخ الانتهاء والمسؤولين.</x:v>
      </x:c>
      <x:c r="S22" s="169" t="str">
        <x:v>حماية تواريخ المستندات
تابع المراجع وتواريخ الانتهاء والمسؤولين.</x:v>
      </x:c>
      <x:c r="T22" s="170" t="str">
        <x:v>حماية تواريخ المستندات
تابع المراجع وتواريخ الانتهاء والمسؤولين.</x:v>
      </x:c>
    </x:row>
    <x:row r="23">
      <x:c r="A23" s="116" t="str">
        <x:v>حفظ سجل موظف واحد
حدّث التواريخ والمدير والحالة والمراجعة القادمة.</x:v>
      </x:c>
      <x:c r="B23" s="117" t="str">
        <x:v>حفظ سجل موظف واحد
حدّث التواريخ والمدير والحالة والمراجعة القادمة.</x:v>
      </x:c>
      <x:c r="C23" s="117" t="str">
        <x:v>حفظ سجل موظف واحد
حدّث التواريخ والمدير والحالة والمراجعة القادمة.</x:v>
      </x:c>
      <x:c r="D23" s="117" t="str">
        <x:v>حفظ سجل موظف واحد
حدّث التواريخ والمدير والحالة والمراجعة القادمة.</x:v>
      </x:c>
      <x:c r="E23" s="118" t="str">
        <x:v>حفظ سجل موظف واحد
حدّث التواريخ والمدير والحالة والمراجعة القادمة.</x:v>
      </x:c>
      <x:c r="F23" s="134" t="str">
        <x:v>إجراء متابعات مفيدة
سجل الأدلة وأسند كل إجراء متابعة.</x:v>
      </x:c>
      <x:c r="G23" s="135" t="str">
        <x:v>إجراء متابعات مفيدة
سجل الأدلة وأسند كل إجراء متابعة.</x:v>
      </x:c>
      <x:c r="H23" s="135" t="str">
        <x:v>إجراء متابعات مفيدة
سجل الأدلة وأسند كل إجراء متابعة.</x:v>
      </x:c>
      <x:c r="I23" s="135" t="str">
        <x:v>إجراء متابعات مفيدة
سجل الأدلة وأسند كل إجراء متابعة.</x:v>
      </x:c>
      <x:c r="J23" s="136" t="str">
        <x:v>إجراء متابعات مفيدة
سجل الأدلة وأسند كل إجراء متابعة.</x:v>
      </x:c>
      <x:c r="K23" s="152" t="str">
        <x:v>ربط الأهداف والتطوير
استخدم أهدافاً قابلة للقياس وخطط تطوير عملية.</x:v>
      </x:c>
      <x:c r="L23" s="153" t="str">
        <x:v>ربط الأهداف والتطوير
استخدم أهدافاً قابلة للقياس وخطط تطوير عملية.</x:v>
      </x:c>
      <x:c r="M23" s="153" t="str">
        <x:v>ربط الأهداف والتطوير
استخدم أهدافاً قابلة للقياس وخطط تطوير عملية.</x:v>
      </x:c>
      <x:c r="N23" s="153" t="str">
        <x:v>ربط الأهداف والتطوير
استخدم أهدافاً قابلة للقياس وخطط تطوير عملية.</x:v>
      </x:c>
      <x:c r="O23" s="154" t="str">
        <x:v>ربط الأهداف والتطوير
استخدم أهدافاً قابلة للقياس وخطط تطوير عملية.</x:v>
      </x:c>
      <x:c r="P23" s="171" t="str">
        <x:v>حماية تواريخ المستندات
تابع المراجع وتواريخ الانتهاء والمسؤولين.</x:v>
      </x:c>
      <x:c r="Q23" s="172" t="str">
        <x:v>حماية تواريخ المستندات
تابع المراجع وتواريخ الانتهاء والمسؤولين.</x:v>
      </x:c>
      <x:c r="R23" s="172" t="str">
        <x:v>حماية تواريخ المستندات
تابع المراجع وتواريخ الانتهاء والمسؤولين.</x:v>
      </x:c>
      <x:c r="S23" s="172" t="str">
        <x:v>حماية تواريخ المستندات
تابع المراجع وتواريخ الانتهاء والمسؤولين.</x:v>
      </x:c>
      <x:c r="T23" s="173" t="str">
        <x:v>حماية تواريخ المستندات
تابع المراجع وتواريخ الانتهاء والمسؤولين.</x:v>
      </x:c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174" t="str">
        <x:v>1. أكد إعدادات المنشأة والقوائم وتاريخ المراجعة في الإعداد.</x:v>
      </x:c>
      <x:c r="B27" s="174" t="str">
        <x:v>1. أكد إعدادات المنشأة والقوائم وتاريخ المراجعة في الإعداد.</x:v>
      </x:c>
      <x:c r="C27" s="174" t="str">
        <x:v>1. أكد إعدادات المنشأة والقوائم وتاريخ المراجعة في الإعداد.</x:v>
      </x:c>
      <x:c r="D27" s="174" t="str">
        <x:v>1. أكد إعدادات المنشأة والقوائم وتاريخ المراجعة في الإعداد.</x:v>
      </x:c>
      <x:c r="E27" s="174" t="str">
        <x:v>1. أكد إعدادات المنشأة والقوائم وتاريخ المراجعة في الإعداد.</x:v>
      </x:c>
      <x:c r="F27" s="174" t="str">
        <x:v>1. أكد إعدادات المنشأة والقوائم وتاريخ المراجعة في الإعداد.</x:v>
      </x:c>
      <x:c r="G27" s="174" t="str">
        <x:v>1. أكد إعدادات المنشأة والقوائم وتاريخ المراجعة في الإعداد.</x:v>
      </x:c>
      <x:c r="H27" s="174" t="str">
        <x:v>1. أكد إعدادات المنشأة والقوائم وتاريخ المراجعة في الإعداد.</x:v>
      </x:c>
      <x:c r="I27" s="174" t="str">
        <x:v>1. أكد إعدادات المنشأة والقوائم وتاريخ المراجعة في الإعداد.</x:v>
      </x:c>
      <x:c r="J27" s="174" t="str">
        <x:v>1. أكد إعدادات المنشأة والقوائم وتاريخ المراجعة في الإعداد.</x:v>
      </x:c>
      <x:c r="K27" s="174" t="str">
        <x:v>1. أكد إعدادات المنشأة والقوائم وتاريخ المراجعة في الإعداد.</x:v>
      </x:c>
      <x:c r="L27" s="174" t="str">
        <x:v>1. أكد إعدادات المنشأة والقوائم وتاريخ المراجعة في الإعداد.</x:v>
      </x:c>
      <x:c r="M27" s="174" t="str">
        <x:v>1. أكد إعدادات المنشأة والقوائم وتاريخ المراجعة في الإعداد.</x:v>
      </x:c>
      <x:c r="N27" s="174" t="str">
        <x:v>1. أكد إعدادات المنشأة والقوائم وتاريخ المراجعة في الإعداد.</x:v>
      </x:c>
      <x:c r="O27" s="174" t="str">
        <x:v>1. أكد إعدادات المنشأة والقوائم وتاريخ المراجعة في الإعداد.</x:v>
      </x:c>
      <x:c r="P27" s="174" t="str">
        <x:v>1. أكد إعدادات المنشأة والقوائم وتاريخ المراجعة في الإعداد.</x:v>
      </x:c>
      <x:c r="Q27" s="174" t="str">
        <x:v>1. أكد إعدادات المنشأة والقوائم وتاريخ المراجعة في الإعداد.</x:v>
      </x:c>
      <x:c r="R27" s="174" t="str">
        <x:v>1. أكد إعدادات المنشأة والقوائم وتاريخ المراجعة في الإعداد.</x:v>
      </x:c>
      <x:c r="S27" s="174" t="str">
        <x:v>1. أكد إعدادات المنشأة والقوائم وتاريخ المراجعة في الإعداد.</x:v>
      </x:c>
      <x:c r="T27" s="174" t="str">
        <x:v>1. أكد إعدادات المنشأة والقوائم وتاريخ المراجعة في الإعداد.</x:v>
      </x:c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175" t="str">
        <x:v>2. حدّث الموظفين أولاً لضمان موثوقية السجلات المرتبطة.</x:v>
      </x:c>
      <x:c r="B29" s="175" t="str">
        <x:v>2. حدّث الموظفين أولاً لضمان موثوقية السجلات المرتبطة.</x:v>
      </x:c>
      <x:c r="C29" s="175" t="str">
        <x:v>2. حدّث الموظفين أولاً لضمان موثوقية السجلات المرتبطة.</x:v>
      </x:c>
      <x:c r="D29" s="175" t="str">
        <x:v>2. حدّث الموظفين أولاً لضمان موثوقية السجلات المرتبطة.</x:v>
      </x:c>
      <x:c r="E29" s="175" t="str">
        <x:v>2. حدّث الموظفين أولاً لضمان موثوقية السجلات المرتبطة.</x:v>
      </x:c>
      <x:c r="F29" s="175" t="str">
        <x:v>2. حدّث الموظفين أولاً لضمان موثوقية السجلات المرتبطة.</x:v>
      </x:c>
      <x:c r="G29" s="175" t="str">
        <x:v>2. حدّث الموظفين أولاً لضمان موثوقية السجلات المرتبطة.</x:v>
      </x:c>
      <x:c r="H29" s="175" t="str">
        <x:v>2. حدّث الموظفين أولاً لضمان موثوقية السجلات المرتبطة.</x:v>
      </x:c>
      <x:c r="I29" s="175" t="str">
        <x:v>2. حدّث الموظفين أولاً لضمان موثوقية السجلات المرتبطة.</x:v>
      </x:c>
      <x:c r="J29" s="175" t="str">
        <x:v>2. حدّث الموظفين أولاً لضمان موثوقية السجلات المرتبطة.</x:v>
      </x:c>
      <x:c r="K29" s="175" t="str">
        <x:v>2. حدّث الموظفين أولاً لضمان موثوقية السجلات المرتبطة.</x:v>
      </x:c>
      <x:c r="L29" s="175" t="str">
        <x:v>2. حدّث الموظفين أولاً لضمان موثوقية السجلات المرتبطة.</x:v>
      </x:c>
      <x:c r="M29" s="175" t="str">
        <x:v>2. حدّث الموظفين أولاً لضمان موثوقية السجلات المرتبطة.</x:v>
      </x:c>
      <x:c r="N29" s="175" t="str">
        <x:v>2. حدّث الموظفين أولاً لضمان موثوقية السجلات المرتبطة.</x:v>
      </x:c>
      <x:c r="O29" s="175" t="str">
        <x:v>2. حدّث الموظفين أولاً لضمان موثوقية السجلات المرتبطة.</x:v>
      </x:c>
      <x:c r="P29" s="175" t="str">
        <x:v>2. حدّث الموظفين أولاً لضمان موثوقية السجلات المرتبطة.</x:v>
      </x:c>
      <x:c r="Q29" s="175" t="str">
        <x:v>2. حدّث الموظفين أولاً لضمان موثوقية السجلات المرتبطة.</x:v>
      </x:c>
      <x:c r="R29" s="175" t="str">
        <x:v>2. حدّث الموظفين أولاً لضمان موثوقية السجلات المرتبطة.</x:v>
      </x:c>
      <x:c r="S29" s="175" t="str">
        <x:v>2. حدّث الموظفين أولاً لضمان موثوقية السجلات المرتبطة.</x:v>
      </x:c>
      <x:c r="T29" s="175" t="str">
        <x:v>2. حدّث الموظفين أولاً لضمان موثوقية السجلات المرتبطة.</x:v>
      </x:c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174" t="str">
        <x:v>3. سجل المتابعات وأسند كل إجراء وتاريخ استحقاق.</x:v>
      </x:c>
      <x:c r="B31" s="174" t="str">
        <x:v>3. سجل المتابعات وأسند كل إجراء وتاريخ استحقاق.</x:v>
      </x:c>
      <x:c r="C31" s="174" t="str">
        <x:v>3. سجل المتابعات وأسند كل إجراء وتاريخ استحقاق.</x:v>
      </x:c>
      <x:c r="D31" s="174" t="str">
        <x:v>3. سجل المتابعات وأسند كل إجراء وتاريخ استحقاق.</x:v>
      </x:c>
      <x:c r="E31" s="174" t="str">
        <x:v>3. سجل المتابعات وأسند كل إجراء وتاريخ استحقاق.</x:v>
      </x:c>
      <x:c r="F31" s="174" t="str">
        <x:v>3. سجل المتابعات وأسند كل إجراء وتاريخ استحقاق.</x:v>
      </x:c>
      <x:c r="G31" s="174" t="str">
        <x:v>3. سجل المتابعات وأسند كل إجراء وتاريخ استحقاق.</x:v>
      </x:c>
      <x:c r="H31" s="174" t="str">
        <x:v>3. سجل المتابعات وأسند كل إجراء وتاريخ استحقاق.</x:v>
      </x:c>
      <x:c r="I31" s="174" t="str">
        <x:v>3. سجل المتابعات وأسند كل إجراء وتاريخ استحقاق.</x:v>
      </x:c>
      <x:c r="J31" s="174" t="str">
        <x:v>3. سجل المتابعات وأسند كل إجراء وتاريخ استحقاق.</x:v>
      </x:c>
      <x:c r="K31" s="174" t="str">
        <x:v>3. سجل المتابعات وأسند كل إجراء وتاريخ استحقاق.</x:v>
      </x:c>
      <x:c r="L31" s="174" t="str">
        <x:v>3. سجل المتابعات وأسند كل إجراء وتاريخ استحقاق.</x:v>
      </x:c>
      <x:c r="M31" s="174" t="str">
        <x:v>3. سجل المتابعات وأسند كل إجراء وتاريخ استحقاق.</x:v>
      </x:c>
      <x:c r="N31" s="174" t="str">
        <x:v>3. سجل المتابعات وأسند كل إجراء وتاريخ استحقاق.</x:v>
      </x:c>
      <x:c r="O31" s="174" t="str">
        <x:v>3. سجل المتابعات وأسند كل إجراء وتاريخ استحقاق.</x:v>
      </x:c>
      <x:c r="P31" s="174" t="str">
        <x:v>3. سجل المتابعات وأسند كل إجراء وتاريخ استحقاق.</x:v>
      </x:c>
      <x:c r="Q31" s="174" t="str">
        <x:v>3. سجل المتابعات وأسند كل إجراء وتاريخ استحقاق.</x:v>
      </x:c>
      <x:c r="R31" s="174" t="str">
        <x:v>3. سجل المتابعات وأسند كل إجراء وتاريخ استحقاق.</x:v>
      </x:c>
      <x:c r="S31" s="174" t="str">
        <x:v>3. سجل المتابعات وأسند كل إجراء وتاريخ استحقاق.</x:v>
      </x:c>
      <x:c r="T31" s="174" t="str">
        <x:v>3. سجل المتابعات وأسند كل إجراء وتاريخ استحقاق.</x:v>
      </x:c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175" t="str">
        <x:v>4. راجع الأهداف والتطوير والمستندات ولوحة التحكم والتدقيق شهرياً.</x:v>
      </x:c>
      <x:c r="B33" s="175" t="str">
        <x:v>4. راجع الأهداف والتطوير والمستندات ولوحة التحكم والتدقيق شهرياً.</x:v>
      </x:c>
      <x:c r="C33" s="175" t="str">
        <x:v>4. راجع الأهداف والتطوير والمستندات ولوحة التحكم والتدقيق شهرياً.</x:v>
      </x:c>
      <x:c r="D33" s="175" t="str">
        <x:v>4. راجع الأهداف والتطوير والمستندات ولوحة التحكم والتدقيق شهرياً.</x:v>
      </x:c>
      <x:c r="E33" s="175" t="str">
        <x:v>4. راجع الأهداف والتطوير والمستندات ولوحة التحكم والتدقيق شهرياً.</x:v>
      </x:c>
      <x:c r="F33" s="175" t="str">
        <x:v>4. راجع الأهداف والتطوير والمستندات ولوحة التحكم والتدقيق شهرياً.</x:v>
      </x:c>
      <x:c r="G33" s="175" t="str">
        <x:v>4. راجع الأهداف والتطوير والمستندات ولوحة التحكم والتدقيق شهرياً.</x:v>
      </x:c>
      <x:c r="H33" s="175" t="str">
        <x:v>4. راجع الأهداف والتطوير والمستندات ولوحة التحكم والتدقيق شهرياً.</x:v>
      </x:c>
      <x:c r="I33" s="175" t="str">
        <x:v>4. راجع الأهداف والتطوير والمستندات ولوحة التحكم والتدقيق شهرياً.</x:v>
      </x:c>
      <x:c r="J33" s="175" t="str">
        <x:v>4. راجع الأهداف والتطوير والمستندات ولوحة التحكم والتدقيق شهرياً.</x:v>
      </x:c>
      <x:c r="K33" s="175" t="str">
        <x:v>4. راجع الأهداف والتطوير والمستندات ولوحة التحكم والتدقيق شهرياً.</x:v>
      </x:c>
      <x:c r="L33" s="175" t="str">
        <x:v>4. راجع الأهداف والتطوير والمستندات ولوحة التحكم والتدقيق شهرياً.</x:v>
      </x:c>
      <x:c r="M33" s="175" t="str">
        <x:v>4. راجع الأهداف والتطوير والمستندات ولوحة التحكم والتدقيق شهرياً.</x:v>
      </x:c>
      <x:c r="N33" s="175" t="str">
        <x:v>4. راجع الأهداف والتطوير والمستندات ولوحة التحكم والتدقيق شهرياً.</x:v>
      </x:c>
      <x:c r="O33" s="175" t="str">
        <x:v>4. راجع الأهداف والتطوير والمستندات ولوحة التحكم والتدقيق شهرياً.</x:v>
      </x:c>
      <x:c r="P33" s="175" t="str">
        <x:v>4. راجع الأهداف والتطوير والمستندات ولوحة التحكم والتدقيق شهرياً.</x:v>
      </x:c>
      <x:c r="Q33" s="175" t="str">
        <x:v>4. راجع الأهداف والتطوير والمستندات ولوحة التحكم والتدقيق شهرياً.</x:v>
      </x:c>
      <x:c r="R33" s="175" t="str">
        <x:v>4. راجع الأهداف والتطوير والمستندات ولوحة التحكم والتدقيق شهرياً.</x:v>
      </x:c>
      <x:c r="S33" s="175" t="str">
        <x:v>4. راجع الأهداف والتطوير والمستندات ولوحة التحكم والتدقيق شهرياً.</x:v>
      </x:c>
      <x:c r="T33" s="175" t="str">
        <x:v>4. راجع الأهداف والتطوير والمستندات ولوحة التحكم والتدقيق شهرياً.</x:v>
      </x:c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T9"/>
    <x:mergeCell ref="A11:D11"/>
    <x:mergeCell ref="A12:D14"/>
    <x:mergeCell ref="F11:J11"/>
    <x:mergeCell ref="F12:J14"/>
    <x:mergeCell ref="L11:O11"/>
    <x:mergeCell ref="L12:O14"/>
    <x:mergeCell ref="Q11:T11"/>
    <x:mergeCell ref="Q12:T14"/>
    <x:mergeCell ref="A17:T17"/>
    <x:mergeCell ref="A19:E23"/>
    <x:mergeCell ref="F19:J23"/>
    <x:mergeCell ref="K19:O23"/>
    <x:mergeCell ref="P19:T23"/>
    <x:mergeCell ref="A27:T27"/>
    <x:mergeCell ref="A29:T29"/>
    <x:mergeCell ref="A31:T31"/>
    <x:mergeCell ref="A33:T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2" hidden="0" customWidth="1"/>
    <x:col min="2" max="2" width="20" hidden="0" customWidth="1"/>
    <x:col min="3" max="3" width="19" hidden="0" customWidth="1"/>
    <x:col min="4" max="4" width="15" hidden="0" customWidth="1"/>
    <x:col min="5" max="5" width="17" hidden="0" customWidth="1"/>
    <x:col min="6" max="6" width="3" hidden="0" customWidth="1"/>
    <x:col min="7" max="7" width="22" hidden="0" customWidth="1"/>
    <x:col min="8" max="8" width="12" hidden="0" customWidth="1"/>
    <x:col min="9" max="9" width="3" hidden="0" customWidth="1"/>
    <x:col min="10" max="10" width="3" hidden="0" customWidth="1"/>
    <x:col min="11" max="11" width="20" hidden="0" customWidth="1"/>
    <x:col min="12" max="12" width="12" hidden="0" customWidth="1"/>
    <x:col min="13" max="13" width="3" hidden="0" customWidth="1"/>
    <x:col min="14" max="14" width="3" hidden="0" customWidth="1"/>
    <x:col min="15" max="15" width="18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7" t="str">
        <x:v>الرئيسية</x:v>
      </x:c>
      <x:c r="B2" s="7" t="str">
        <x:v>الرئيسية</x:v>
      </x:c>
      <x:c r="C2" s="8" t="str">
        <x:v>لوحة التحكم</x:v>
      </x:c>
      <x:c r="D2" s="8" t="str">
        <x:v>لوحة التحكم</x:v>
      </x:c>
      <x:c r="E2" s="7" t="str">
        <x:v>الموظفون</x:v>
      </x:c>
      <x:c r="F2" s="7" t="str">
        <x:v>الموظفون</x:v>
      </x:c>
      <x:c r="G2" s="7" t="str">
        <x:v>المتابعات</x:v>
      </x:c>
      <x:c r="H2" s="7" t="str">
        <x:v>المتابعات</x:v>
      </x:c>
      <x:c r="I2" s="7" t="str">
        <x:v>الأهداف</x:v>
      </x:c>
      <x:c r="J2" s="7" t="str">
        <x:v>الأهداف</x:v>
      </x:c>
      <x:c r="K2" s="7" t="str">
        <x:v>التطوير</x:v>
      </x:c>
      <x:c r="L2" s="7" t="str">
        <x:v>التطوير</x:v>
      </x:c>
      <x:c r="M2" s="7" t="str">
        <x:v>المستندات</x:v>
      </x:c>
      <x:c r="N2" s="7" t="str">
        <x:v>المستندات</x:v>
      </x:c>
      <x:c r="O2" s="7" t="str">
        <x:v>الإعداد</x:v>
      </x:c>
      <x:c r="P2" s="7" t="str">
        <x:v>الإعداد</x:v>
      </x:c>
      <x:c r="Q2" s="7" t="str">
        <x:v>الإعداد</x:v>
      </x:c>
      <x:c r="R2" s="7" t="str">
        <x:v>التدقيق</x:v>
      </x:c>
      <x:c r="S2" s="7" t="str">
        <x:v>التدقيق</x:v>
      </x:c>
      <x:c r="T2" s="7" t="str">
        <x:v>التدقيق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عرض الإدارة</x:v>
      </x:c>
      <x:c r="B4" s="10" t="str">
        <x:v>عرض الإدارة</x:v>
      </x:c>
      <x:c r="C4" s="10" t="str">
        <x:v>عرض الإدارة</x:v>
      </x:c>
      <x:c r="D4" s="10" t="str">
        <x:v>عرض الإدارة</x:v>
      </x:c>
      <x:c r="E4" s="10" t="str">
        <x:v>عرض الإدارة</x:v>
      </x:c>
      <x:c r="F4" s="10" t="str">
        <x:v>عرض الإدارة</x:v>
      </x:c>
      <x:c r="G4" s="10" t="str">
        <x:v>عرض الإدارة</x:v>
      </x:c>
      <x:c r="H4" s="10" t="str">
        <x:v>عرض الإدارة</x:v>
      </x:c>
      <x:c r="I4" s="10" t="str">
        <x:v>عرض الإدارة</x:v>
      </x:c>
      <x:c r="J4" s="10" t="str">
        <x:v>عرض الإدارة</x:v>
      </x:c>
      <x:c r="K4" s="10" t="str">
        <x:v>عرض الإدارة</x:v>
      </x:c>
      <x:c r="L4" s="10" t="str">
        <x:v>عرض الإدارة</x:v>
      </x:c>
      <x:c r="M4" s="10" t="str">
        <x:v>عرض الإدارة</x:v>
      </x:c>
      <x:c r="N4" s="10" t="str">
        <x:v>عرض الإدارة</x:v>
      </x:c>
      <x:c r="O4" s="10" t="str">
        <x:v>عرض الإدارة</x:v>
      </x:c>
      <x:c r="P4" s="10" t="str">
        <x:v>عرض الإدارة</x:v>
      </x:c>
      <x:c r="Q4" s="10" t="str">
        <x:v>عرض الإدارة</x:v>
      </x:c>
      <x:c r="R4" s="10" t="str">
        <x:v>عرض الإدارة</x:v>
      </x:c>
      <x:c r="S4" s="10" t="str">
        <x:v>عرض الإدارة</x:v>
      </x:c>
      <x:c r="T4" s="10" t="str">
        <x:v>عرض الإدارة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لوحة إدارة الموظفين</x:v>
      </x:c>
      <x:c r="B6" s="12" t="str">
        <x:v>لوحة إدارة الموظفين</x:v>
      </x:c>
      <x:c r="C6" s="12" t="str">
        <x:v>لوحة إدارة الموظفين</x:v>
      </x:c>
      <x:c r="D6" s="12" t="str">
        <x:v>لوحة إدارة الموظفين</x:v>
      </x:c>
      <x:c r="E6" s="12" t="str">
        <x:v>لوحة إدارة الموظفين</x:v>
      </x:c>
      <x:c r="F6" s="12" t="str">
        <x:v>لوحة إدارة الموظفين</x:v>
      </x:c>
      <x:c r="G6" s="12" t="str">
        <x:v>لوحة إدارة الموظفين</x:v>
      </x:c>
      <x:c r="H6" s="12" t="str">
        <x:v>لوحة إدارة الموظفين</x:v>
      </x:c>
      <x:c r="I6" s="12" t="str">
        <x:v>لوحة إدارة الموظفين</x:v>
      </x:c>
      <x:c r="J6" s="12" t="str">
        <x:v>لوحة إدارة الموظفين</x:v>
      </x:c>
      <x:c r="K6" s="12" t="str">
        <x:v>لوحة إدارة الموظفين</x:v>
      </x:c>
      <x:c r="L6" s="12" t="str">
        <x:v>لوحة إدارة الموظفين</x:v>
      </x:c>
      <x:c r="M6" s="12" t="str">
        <x:v>لوحة إدارة الموظفين</x:v>
      </x:c>
      <x:c r="N6" s="12" t="str">
        <x:v>لوحة إدارة الموظفين</x:v>
      </x:c>
      <x:c r="O6" s="12" t="str">
        <x:v>لوحة إدارة الموظفين</x:v>
      </x:c>
      <x:c r="P6" s="12" t="str">
        <x:v>لوحة إدارة الموظفين</x:v>
      </x:c>
      <x:c r="Q6" s="12" t="str">
        <x:v>لوحة إدارة الموظفين</x:v>
      </x:c>
      <x:c r="R6" s="12" t="str">
        <x:v>لوحة إدارة الموظفين</x:v>
      </x:c>
      <x:c r="S6" s="12" t="str">
        <x:v>لوحة إدارة الموظفين</x:v>
      </x:c>
      <x:c r="T6" s="12" t="str">
        <x:v>لوحة إدارة الموظفين</x:v>
      </x:c>
    </x:row>
    <x:row r="7" ht="22" customHeight="1">
      <x:c r="A7" s="13" t="str">
        <x:v>راجع عدد الموظفين والمراجعات والتقدم والإجراءات المتأخرة ومخاطر المستندات.</x:v>
      </x:c>
      <x:c r="B7" s="13" t="str">
        <x:v>راجع عدد الموظفين والمراجعات والتقدم والإجراءات المتأخرة ومخاطر المستندات.</x:v>
      </x:c>
      <x:c r="C7" s="13" t="str">
        <x:v>راجع عدد الموظفين والمراجعات والتقدم والإجراءات المتأخرة ومخاطر المستندات.</x:v>
      </x:c>
      <x:c r="D7" s="13" t="str">
        <x:v>راجع عدد الموظفين والمراجعات والتقدم والإجراءات المتأخرة ومخاطر المستندات.</x:v>
      </x:c>
      <x:c r="E7" s="13" t="str">
        <x:v>راجع عدد الموظفين والمراجعات والتقدم والإجراءات المتأخرة ومخاطر المستندات.</x:v>
      </x:c>
      <x:c r="F7" s="13" t="str">
        <x:v>راجع عدد الموظفين والمراجعات والتقدم والإجراءات المتأخرة ومخاطر المستندات.</x:v>
      </x:c>
      <x:c r="G7" s="13" t="str">
        <x:v>راجع عدد الموظفين والمراجعات والتقدم والإجراءات المتأخرة ومخاطر المستندات.</x:v>
      </x:c>
      <x:c r="H7" s="13" t="str">
        <x:v>راجع عدد الموظفين والمراجعات والتقدم والإجراءات المتأخرة ومخاطر المستندات.</x:v>
      </x:c>
      <x:c r="I7" s="13" t="str">
        <x:v>راجع عدد الموظفين والمراجعات والتقدم والإجراءات المتأخرة ومخاطر المستندات.</x:v>
      </x:c>
      <x:c r="J7" s="13" t="str">
        <x:v>راجع عدد الموظفين والمراجعات والتقدم والإجراءات المتأخرة ومخاطر المستندات.</x:v>
      </x:c>
      <x:c r="K7" s="13" t="str">
        <x:v>راجع عدد الموظفين والمراجعات والتقدم والإجراءات المتأخرة ومخاطر المستندات.</x:v>
      </x:c>
      <x:c r="L7" s="13" t="str">
        <x:v>راجع عدد الموظفين والمراجعات والتقدم والإجراءات المتأخرة ومخاطر المستندات.</x:v>
      </x:c>
      <x:c r="M7" s="13" t="str">
        <x:v>راجع عدد الموظفين والمراجعات والتقدم والإجراءات المتأخرة ومخاطر المستندات.</x:v>
      </x:c>
      <x:c r="N7" s="13" t="str">
        <x:v>راجع عدد الموظفين والمراجعات والتقدم والإجراءات المتأخرة ومخاطر المستندات.</x:v>
      </x:c>
      <x:c r="O7" s="13" t="str">
        <x:v>راجع عدد الموظفين والمراجعات والتقدم والإجراءات المتأخرة ومخاطر المستندات.</x:v>
      </x:c>
      <x:c r="P7" s="13" t="str">
        <x:v>راجع عدد الموظفين والمراجعات والتقدم والإجراءات المتأخرة ومخاطر المستندات.</x:v>
      </x:c>
      <x:c r="Q7" s="13" t="str">
        <x:v>راجع عدد الموظفين والمراجعات والتقدم والإجراءات المتأخرة ومخاطر المستندات.</x:v>
      </x:c>
      <x:c r="R7" s="13" t="str">
        <x:v>راجع عدد الموظفين والمراجعات والتقدم والإجراءات المتأخرة ومخاطر المستندات.</x:v>
      </x:c>
      <x:c r="S7" s="13" t="str">
        <x:v>راجع عدد الموظفين والمراجعات والتقدم والإجراءات المتأخرة ومخاطر المستندات.</x:v>
      </x:c>
      <x:c r="T7" s="13" t="str">
        <x:v>راجع عدد الموظفين والمراجعات والتقدم والإجراءات المتأخرة ومخاطر المستندات.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75" t="str">
        <x:v>الموظفون النشطون</x:v>
      </x:c>
      <x:c r="B10" s="75" t="str">
        <x:v>الموظفون النشطون</x:v>
      </x:c>
      <x:c r="C10" s="75" t="str">
        <x:v>الموظفون النشطون</x:v>
      </x:c>
      <x:c r="D10" s="4"/>
      <x:c r="E10" s="80" t="str">
        <x:v>فترة التجربة</x:v>
      </x:c>
      <x:c r="F10" s="80" t="str">
        <x:v>فترة التجربة</x:v>
      </x:c>
      <x:c r="G10" s="80" t="str">
        <x:v>فترة التجربة</x:v>
      </x:c>
      <x:c r="H10" s="4"/>
      <x:c r="I10" s="82" t="str">
        <x:v>مراجعات متأخرة</x:v>
      </x:c>
      <x:c r="J10" s="82" t="str">
        <x:v>مراجعات متأخرة</x:v>
      </x:c>
      <x:c r="K10" s="82" t="str">
        <x:v>مراجعات متأخرة</x:v>
      </x:c>
      <x:c r="L10" s="4"/>
      <x:c r="M10" s="84" t="str">
        <x:v>أهداف مفتوحة</x:v>
      </x:c>
      <x:c r="N10" s="84" t="str">
        <x:v>أهداف مفتوحة</x:v>
      </x:c>
      <x:c r="O10" s="84" t="str">
        <x:v>أهداف مفتوحة</x:v>
      </x:c>
      <x:c r="P10" s="4"/>
      <x:c r="Q10" s="82" t="str">
        <x:v>إجراءات متأخرة</x:v>
      </x:c>
      <x:c r="R10" s="82" t="str">
        <x:v>إجراءات متأخرة</x:v>
      </x:c>
      <x:c r="S10" s="86" t="str">
        <x:v>مخاطر المستندات</x:v>
      </x:c>
      <x:c r="T10" s="86" t="str">
        <x:v>مخاطر المستندات</x:v>
      </x:c>
    </x:row>
    <x:row r="11">
      <x:c r="A11" s="78" t="n">
        <x:f>COUNTIF('الموظفون'!$H$11:$H$60,"نشط")+COUNTIF('الموظفون'!$H$11:$H$60,"تجربة")+COUNTIF('الموظفون'!$H$11:$H$60,"إجازة")</x:f>
        <x:v>9</x:v>
      </x:c>
      <x:c r="B11" s="78"/>
      <x:c r="C11" s="78"/>
      <x:c r="D11" s="4"/>
      <x:c r="E11" s="78" t="n">
        <x:f>COUNTIF('الموظفون'!$H$11:$H$60,"تجربة")</x:f>
        <x:v>1</x:v>
      </x:c>
      <x:c r="F11" s="78"/>
      <x:c r="G11" s="78"/>
      <x:c r="H11" s="4"/>
      <x:c r="I11" s="78" t="n">
        <x:f>COUNTIF('الموظفون'!$L$11:$L$60,"متأخر")+COUNTIF('الموظفون'!$L$11:$L$60,"ناقص")</x:f>
        <x:v>1</x:v>
      </x:c>
      <x:c r="J11" s="78"/>
      <x:c r="K11" s="78"/>
      <x:c r="L11" s="4"/>
      <x:c r="M11" s="78" t="n">
        <x:f>COUNTIF('الأهداف'!$L$11:$L$80,"متأخر")+COUNTIF('الأهداف'!$L$11:$L$80,"معرض للخطر")+COUNTIF('الأهداف'!$L$11:$L$80,"منتظم")</x:f>
        <x:v>9</x:v>
      </x:c>
      <x:c r="N11" s="78"/>
      <x:c r="O11" s="78"/>
      <x:c r="P11" s="4"/>
      <x:c r="Q11" s="78" t="n">
        <x:f>COUNTIF('المتابعات'!$N$11:$N$90,"متأخر")</x:f>
        <x:v>1</x:v>
      </x:c>
      <x:c r="R11" s="78"/>
      <x:c r="S11" s="78" t="n">
        <x:f>COUNTIF('المستندات'!$I$11:$I$80,"منتهي")+COUNTIF('المستندات'!$I$11:$I$80,"قرب الانتهاء")+COUNTIF('المستندات'!$I$11:$I$80,"ناقص")</x:f>
        <x:v>4</x:v>
      </x:c>
      <x:c r="T11" s="78"/>
    </x:row>
    <x:row r="12">
      <x:c r="A12" s="78"/>
      <x:c r="B12" s="78"/>
      <x:c r="C12" s="78"/>
      <x:c r="D12" s="4"/>
      <x:c r="E12" s="78"/>
      <x:c r="F12" s="78"/>
      <x:c r="G12" s="78"/>
      <x:c r="H12" s="4"/>
      <x:c r="I12" s="78"/>
      <x:c r="J12" s="78"/>
      <x:c r="K12" s="78"/>
      <x:c r="L12" s="4"/>
      <x:c r="M12" s="78"/>
      <x:c r="N12" s="78"/>
      <x:c r="O12" s="78"/>
      <x:c r="P12" s="4"/>
      <x:c r="Q12" s="78"/>
      <x:c r="R12" s="78"/>
      <x:c r="S12" s="78"/>
      <x:c r="T12" s="78"/>
    </x:row>
    <x:row r="13">
      <x:c r="A13" s="78"/>
      <x:c r="B13" s="78"/>
      <x:c r="C13" s="78"/>
      <x:c r="D13" s="4"/>
      <x:c r="E13" s="78"/>
      <x:c r="F13" s="78"/>
      <x:c r="G13" s="78"/>
      <x:c r="H13" s="4"/>
      <x:c r="I13" s="78"/>
      <x:c r="J13" s="78"/>
      <x:c r="K13" s="78"/>
      <x:c r="L13" s="4"/>
      <x:c r="M13" s="78"/>
      <x:c r="N13" s="78"/>
      <x:c r="O13" s="78"/>
      <x:c r="P13" s="4"/>
      <x:c r="Q13" s="78"/>
      <x:c r="R13" s="78"/>
      <x:c r="S13" s="78"/>
      <x:c r="T13" s="78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16" t="str">
        <x:v>قائمة المراجعات</x:v>
      </x:c>
      <x:c r="B16" s="17" t="str">
        <x:v>قائمة المراجعات</x:v>
      </x:c>
      <x:c r="C16" s="17" t="str">
        <x:v>قائمة المراجعات</x:v>
      </x:c>
      <x:c r="D16" s="17" t="str">
        <x:v>قائمة المراجعات</x:v>
      </x:c>
      <x:c r="E16" s="18" t="str">
        <x:v>قائمة المراجعات</x:v>
      </x:c>
      <x:c r="F16" s="4"/>
      <x:c r="G16" s="16" t="str">
        <x:v>عدد الموظفين حسب القسم</x:v>
      </x:c>
      <x:c r="H16" s="17" t="str">
        <x:v>عدد الموظفين حسب القسم</x:v>
      </x:c>
      <x:c r="I16" s="18" t="str">
        <x:v>عدد الموظفين حسب القسم</x:v>
      </x:c>
      <x:c r="J16" s="4"/>
      <x:c r="K16" s="16" t="str">
        <x:v>صحة الأهداف</x:v>
      </x:c>
      <x:c r="L16" s="17" t="str">
        <x:v>صحة الأهداف</x:v>
      </x:c>
      <x:c r="M16" s="18" t="str">
        <x:v>صحة الأهداف</x:v>
      </x:c>
      <x:c r="N16" s="4"/>
      <x:c r="O16" s="16" t="str">
        <x:v>تنبيهات الإدارة</x:v>
      </x:c>
      <x:c r="P16" s="17" t="str">
        <x:v>تنبيهات الإدارة</x:v>
      </x:c>
      <x:c r="Q16" s="17" t="str">
        <x:v>تنبيهات الإدارة</x:v>
      </x:c>
      <x:c r="R16" s="17" t="str">
        <x:v>تنبيهات الإدارة</x:v>
      </x:c>
      <x:c r="S16" s="17" t="str">
        <x:v>تنبيهات الإدارة</x:v>
      </x:c>
      <x:c r="T16" s="18" t="str">
        <x:v>تنبيهات الإدارة</x:v>
      </x:c>
    </x:row>
    <x:row r="17">
      <x:c r="A17" s="33" t="str">
        <x:v>الموظف</x:v>
      </x:c>
      <x:c r="B17" s="34" t="str">
        <x:v>القسم</x:v>
      </x:c>
      <x:c r="C17" s="34" t="str">
        <x:v>المدير</x:v>
      </x:c>
      <x:c r="D17" s="34" t="str">
        <x:v>المراجعة القادمة</x:v>
      </x:c>
      <x:c r="E17" s="35" t="str">
        <x:v>السبب</x:v>
      </x:c>
      <x:c r="F17" s="4"/>
      <x:c r="G17" s="33" t="str">
        <x:v>القسم</x:v>
      </x:c>
      <x:c r="H17" s="35" t="str">
        <x:v>الموظفون</x:v>
      </x:c>
      <x:c r="I17" s="4"/>
      <x:c r="J17" s="4"/>
      <x:c r="K17" s="33" t="str">
        <x:v>الحالة</x:v>
      </x:c>
      <x:c r="L17" s="35" t="str">
        <x:v>الأهداف</x:v>
      </x:c>
      <x:c r="M17" s="4"/>
      <x:c r="N17" s="4"/>
      <x:c r="O17" s="94" t="str">
        <x:v>إجراءات متابعة متأخرة</x:v>
      </x:c>
      <x:c r="P17" s="94"/>
      <x:c r="Q17" s="94"/>
      <x:c r="R17" s="94"/>
      <x:c r="S17" s="94"/>
      <x:c r="T17" s="94"/>
    </x:row>
    <x:row r="18">
      <x:c r="A18" s="56" t="str">
        <x:f>IF(SMALL('الموظفون'!$Q$11:$Q$60,1)&gt;=9999,"",IFERROR(INDEX('الموظفون'!$B$11:$B$60,MATCH(SMALL('الموظفون'!$Q$11:$Q$60,1),'الموظفون'!$Q$11:$Q$60,0)),""))</x:f>
        <x:v>Maya Hassan</x:v>
      </x:c>
      <x:c r="B18" s="56" t="str">
        <x:f>IF(SMALL('الموظفون'!$Q$11:$Q$60,1)&gt;=9999,"",IFERROR(INDEX('الموظفون'!$C$11:$C$60,MATCH(SMALL('الموظفون'!$Q$11:$Q$60,1),'الموظفون'!$Q$11:$Q$60,0)),""))</x:f>
        <x:v>العمليات</x:v>
      </x:c>
      <x:c r="C18" s="56" t="str">
        <x:f>IF(SMALL('الموظفون'!$Q$11:$Q$60,1)&gt;=9999,"",IFERROR(INDEX('الموظفون'!$E$11:$E$60,MATCH(SMALL('الموظفون'!$Q$11:$Q$60,1),'الموظفون'!$Q$11:$Q$60,0)),""))</x:f>
        <x:v>عائشة خان</x:v>
      </x:c>
      <x:c r="D18" s="87" t="n">
        <x:f>IF(SMALL('الموظفون'!$Q$11:$Q$60,1)&gt;=9999,"",IFERROR(INDEX('الموظفون'!$K$11:$K$60,MATCH(SMALL('الموظفون'!$Q$11:$Q$60,1),'الموظفون'!$Q$11:$Q$60,0)),""))</x:f>
        <x:v>46315</x:v>
      </x:c>
      <x:c r="E18" s="56" t="str">
        <x:f>IF(SMALL('الموظفون'!$Q$11:$Q$60,1)&gt;=9999,"",IFERROR(INDEX('الموظفون'!$L$11:$L$60,MATCH(SMALL('الموظفون'!$Q$11:$Q$60,1),'الموظفون'!$Q$11:$Q$60,0)),""))</x:f>
        <x:v>متأخر</x:v>
      </x:c>
      <x:c r="F18" s="4"/>
      <x:c r="G18" s="56" t="str">
        <x:v>العمليات</x:v>
      </x:c>
      <x:c r="H18" s="56" t="n">
        <x:f>COUNTIFS('الموظفون'!$C$11:$C$60,G18,'الموظفون'!$H$11:$H$60,"&lt;&gt;منتهي الخدمة")</x:f>
        <x:v>2</x:v>
      </x:c>
      <x:c r="I18" s="4"/>
      <x:c r="J18" s="4"/>
      <x:c r="K18" s="56" t="str">
        <x:v>منتظم</x:v>
      </x:c>
      <x:c r="L18" s="56" t="n">
        <x:f>COUNTIF('الأهداف'!$L$11:$L$80,K18)</x:f>
        <x:v>7</x:v>
      </x:c>
      <x:c r="M18" s="4"/>
      <x:c r="N18" s="4"/>
      <x:c r="O18" s="97" t="n">
        <x:f>COUNTIF('المتابعات'!$N$11:$N$90,"متأخر")</x:f>
        <x:v>1</x:v>
      </x:c>
      <x:c r="P18" s="97"/>
      <x:c r="Q18" s="97"/>
      <x:c r="R18" s="97"/>
      <x:c r="S18" s="97"/>
      <x:c r="T18" s="97"/>
    </x:row>
    <x:row r="19">
      <x:c r="A19" s="57" t="str">
        <x:f>IF(SMALL('الموظفون'!$Q$11:$Q$60,2)&gt;=9999,"",IFERROR(INDEX('الموظفون'!$B$11:$B$60,MATCH(SMALL('الموظفون'!$Q$11:$Q$60,2),'الموظفون'!$Q$11:$Q$60,0)),""))</x:f>
        <x:v>Daniel Ruiz</x:v>
      </x:c>
      <x:c r="B19" s="57" t="str">
        <x:f>IF(SMALL('الموظفون'!$Q$11:$Q$60,2)&gt;=9999,"",IFERROR(INDEX('الموظفون'!$C$11:$C$60,MATCH(SMALL('الموظفون'!$Q$11:$Q$60,2),'الموظفون'!$Q$11:$Q$60,0)),""))</x:f>
        <x:v>المبيعات</x:v>
      </x:c>
      <x:c r="C19" s="57" t="str">
        <x:f>IF(SMALL('الموظفون'!$Q$11:$Q$60,2)&gt;=9999,"",IFERROR(INDEX('الموظفون'!$E$11:$E$60,MATCH(SMALL('الموظفون'!$Q$11:$Q$60,2),'الموظفون'!$Q$11:$Q$60,0)),""))</x:f>
        <x:v>عمر صالح</x:v>
      </x:c>
      <x:c r="D19" s="88" t="n">
        <x:f>IF(SMALL('الموظفون'!$Q$11:$Q$60,2)&gt;=9999,"",IFERROR(INDEX('الموظفون'!$K$11:$K$60,MATCH(SMALL('الموظفون'!$Q$11:$Q$60,2),'الموظفون'!$Q$11:$Q$60,0)),""))</x:f>
        <x:v>46331</x:v>
      </x:c>
      <x:c r="E19" s="57" t="str">
        <x:f>IF(SMALL('الموظفون'!$Q$11:$Q$60,2)&gt;=9999,"",IFERROR(INDEX('الموظفون'!$L$11:$L$60,MATCH(SMALL('الموظفون'!$Q$11:$Q$60,2),'الموظفون'!$Q$11:$Q$60,0)),""))</x:f>
        <x:v>قريب</x:v>
      </x:c>
      <x:c r="F19" s="4"/>
      <x:c r="G19" s="57" t="str">
        <x:v>المبيعات</x:v>
      </x:c>
      <x:c r="H19" s="57" t="n">
        <x:f>COUNTIFS('الموظفون'!$C$11:$C$60,G19,'الموظفون'!$H$11:$H$60,"&lt;&gt;منتهي الخدمة")</x:f>
        <x:v>2</x:v>
      </x:c>
      <x:c r="I19" s="4"/>
      <x:c r="J19" s="4"/>
      <x:c r="K19" s="57" t="str">
        <x:v>معرض للخطر</x:v>
      </x:c>
      <x:c r="L19" s="57" t="n">
        <x:f>COUNTIF('الأهداف'!$L$11:$L$80,K19)</x:f>
        <x:v>1</x:v>
      </x:c>
      <x:c r="M19" s="4"/>
      <x:c r="N19" s="4"/>
      <x:c r="O19" s="95" t="str">
        <x:v>مستندات منتهية أو قاربت الانتهاء</x:v>
      </x:c>
      <x:c r="P19" s="95"/>
      <x:c r="Q19" s="95"/>
      <x:c r="R19" s="95"/>
      <x:c r="S19" s="95"/>
      <x:c r="T19" s="95"/>
    </x:row>
    <x:row r="20">
      <x:c r="A20" s="57" t="str">
        <x:f>IF(SMALL('الموظفون'!$Q$11:$Q$60,3)&gt;=9999,"",IFERROR(INDEX('الموظفون'!$B$11:$B$60,MATCH(SMALL('الموظفون'!$Q$11:$Q$60,3),'الموظفون'!$Q$11:$Q$60,0)),""))</x:f>
        <x:v>Amir Patel</x:v>
      </x:c>
      <x:c r="B20" s="57" t="str">
        <x:f>IF(SMALL('الموظفون'!$Q$11:$Q$60,3)&gt;=9999,"",IFERROR(INDEX('الموظفون'!$C$11:$C$60,MATCH(SMALL('الموظفون'!$Q$11:$Q$60,3),'الموظفون'!$Q$11:$Q$60,0)),""))</x:f>
        <x:v>التسويق</x:v>
      </x:c>
      <x:c r="C20" s="57" t="str">
        <x:f>IF(SMALL('الموظفون'!$Q$11:$Q$60,3)&gt;=9999,"",IFERROR(INDEX('الموظفون'!$E$11:$E$60,MATCH(SMALL('الموظفون'!$Q$11:$Q$60,3),'الموظفون'!$Q$11:$Q$60,0)),""))</x:f>
        <x:v>نورا سيلفا</x:v>
      </x:c>
      <x:c r="D20" s="88" t="n">
        <x:f>IF(SMALL('الموظفون'!$Q$11:$Q$60,3)&gt;=9999,"",IFERROR(INDEX('الموظفون'!$K$11:$K$60,MATCH(SMALL('الموظفون'!$Q$11:$Q$60,3),'الموظفون'!$Q$11:$Q$60,0)),""))</x:f>
        <x:v>46326</x:v>
      </x:c>
      <x:c r="E20" s="57" t="str">
        <x:f>IF(SMALL('الموظفون'!$Q$11:$Q$60,3)&gt;=9999,"",IFERROR(INDEX('الموظفون'!$L$11:$L$60,MATCH(SMALL('الموظفون'!$Q$11:$Q$60,3),'الموظفون'!$Q$11:$Q$60,0)),""))</x:f>
        <x:v>قريب</x:v>
      </x:c>
      <x:c r="F20" s="4"/>
      <x:c r="G20" s="57" t="str">
        <x:v>المالية</x:v>
      </x:c>
      <x:c r="H20" s="57" t="n">
        <x:f>COUNTIFS('الموظفون'!$C$11:$C$60,G20,'الموظفون'!$H$11:$H$60,"&lt;&gt;منتهي الخدمة")</x:f>
        <x:v>2</x:v>
      </x:c>
      <x:c r="I20" s="4"/>
      <x:c r="J20" s="4"/>
      <x:c r="K20" s="57" t="str">
        <x:v>متأخر</x:v>
      </x:c>
      <x:c r="L20" s="57" t="n">
        <x:f>COUNTIF('الأهداف'!$L$11:$L$80,K20)</x:f>
        <x:v>1</x:v>
      </x:c>
      <x:c r="M20" s="4"/>
      <x:c r="N20" s="4"/>
      <x:c r="O20" s="98" t="n">
        <x:f>COUNTIF('المستندات'!$I$11:$I$80,"منتهي")+COUNTIF('المستندات'!$I$11:$I$80,"قرب الانتهاء")+COUNTIF('المستندات'!$I$11:$I$80,"ناقص")</x:f>
        <x:v>4</x:v>
      </x:c>
      <x:c r="P20" s="98"/>
      <x:c r="Q20" s="98"/>
      <x:c r="R20" s="98"/>
      <x:c r="S20" s="98"/>
      <x:c r="T20" s="98"/>
    </x:row>
    <x:row r="21">
      <x:c r="A21" s="57" t="str">
        <x:f>IF(SMALL('الموظفون'!$Q$11:$Q$60,4)&gt;=9999,"",IFERROR(INDEX('الموظفون'!$B$11:$B$60,MATCH(SMALL('الموظفون'!$Q$11:$Q$60,4),'الموظفون'!$Q$11:$Q$60,0)),""))</x:f>
        <x:v>Lucas Martin</x:v>
      </x:c>
      <x:c r="B21" s="57" t="str">
        <x:f>IF(SMALL('الموظفون'!$Q$11:$Q$60,4)&gt;=9999,"",IFERROR(INDEX('الموظفون'!$C$11:$C$60,MATCH(SMALL('الموظفون'!$Q$11:$Q$60,4),'الموظفون'!$Q$11:$Q$60,0)),""))</x:f>
        <x:v>العمليات</x:v>
      </x:c>
      <x:c r="C21" s="57" t="str">
        <x:f>IF(SMALL('الموظفون'!$Q$11:$Q$60,4)&gt;=9999,"",IFERROR(INDEX('الموظفون'!$E$11:$E$60,MATCH(SMALL('الموظفون'!$Q$11:$Q$60,4),'الموظفون'!$Q$11:$Q$60,0)),""))</x:f>
        <x:v>عائشة خان</x:v>
      </x:c>
      <x:c r="D21" s="88" t="n">
        <x:f>IF(SMALL('الموظفون'!$Q$11:$Q$60,4)&gt;=9999,"",IFERROR(INDEX('الموظفون'!$K$11:$K$60,MATCH(SMALL('الموظفون'!$Q$11:$Q$60,4),'الموظفون'!$Q$11:$Q$60,0)),""))</x:f>
        <x:v>46344</x:v>
      </x:c>
      <x:c r="E21" s="57" t="str">
        <x:f>IF(SMALL('الموظفون'!$Q$11:$Q$60,4)&gt;=9999,"",IFERROR(INDEX('الموظفون'!$L$11:$L$60,MATCH(SMALL('الموظفون'!$Q$11:$Q$60,4),'الموظفون'!$Q$11:$Q$60,0)),""))</x:f>
        <x:v>قريب</x:v>
      </x:c>
      <x:c r="F21" s="4"/>
      <x:c r="G21" s="57" t="str">
        <x:v>التسويق</x:v>
      </x:c>
      <x:c r="H21" s="57" t="n">
        <x:f>COUNTIFS('الموظفون'!$C$11:$C$60,G21,'الموظفون'!$H$11:$H$60,"&lt;&gt;منتهي الخدمة")</x:f>
        <x:v>2</x:v>
      </x:c>
      <x:c r="I21" s="4"/>
      <x:c r="J21" s="4"/>
      <x:c r="K21" s="57" t="str">
        <x:v>مكتمل</x:v>
      </x:c>
      <x:c r="L21" s="57" t="n">
        <x:f>COUNTIF('الأهداف'!$L$11:$L$80,K21)</x:f>
        <x:v>1</x:v>
      </x:c>
      <x:c r="M21" s="4"/>
      <x:c r="N21" s="4"/>
      <x:c r="O21" s="95" t="str">
        <x:v>أهداف معرضة للخطر أو متأخرة</x:v>
      </x:c>
      <x:c r="P21" s="95"/>
      <x:c r="Q21" s="95"/>
      <x:c r="R21" s="95"/>
      <x:c r="S21" s="95"/>
      <x:c r="T21" s="95"/>
    </x:row>
    <x:row r="22">
      <x:c r="A22" s="57" t="str">
        <x:f>IF(SMALL('الموظفون'!$Q$11:$Q$60,5)&gt;=9999,"",IFERROR(INDEX('الموظفون'!$B$11:$B$60,MATCH(SMALL('الموظفون'!$Q$11:$Q$60,5),'الموظفون'!$Q$11:$Q$60,0)),""))</x:f>
        <x:v>Karim Haddad</x:v>
      </x:c>
      <x:c r="B22" s="57" t="str">
        <x:f>IF(SMALL('الموظفون'!$Q$11:$Q$60,5)&gt;=9999,"",IFERROR(INDEX('الموظفون'!$C$11:$C$60,MATCH(SMALL('الموظفون'!$Q$11:$Q$60,5),'الموظفون'!$Q$11:$Q$60,0)),""))</x:f>
        <x:v>التسويق</x:v>
      </x:c>
      <x:c r="C22" s="57" t="str">
        <x:f>IF(SMALL('الموظفون'!$Q$11:$Q$60,5)&gt;=9999,"",IFERROR(INDEX('الموظفون'!$E$11:$E$60,MATCH(SMALL('الموظفون'!$Q$11:$Q$60,5),'الموظفون'!$Q$11:$Q$60,0)),""))</x:f>
        <x:v>نورا سيلفا</x:v>
      </x:c>
      <x:c r="D22" s="88" t="n">
        <x:f>IF(SMALL('الموظفون'!$Q$11:$Q$60,5)&gt;=9999,"",IFERROR(INDEX('الموظفون'!$K$11:$K$60,MATCH(SMALL('الموظفون'!$Q$11:$Q$60,5),'الموظفون'!$Q$11:$Q$60,0)),""))</x:f>
        <x:v>46351</x:v>
      </x:c>
      <x:c r="E22" s="57" t="str">
        <x:f>IF(SMALL('الموظفون'!$Q$11:$Q$60,5)&gt;=9999,"",IFERROR(INDEX('الموظفون'!$L$11:$L$60,MATCH(SMALL('الموظفون'!$Q$11:$Q$60,5),'الموظفون'!$Q$11:$Q$60,0)),""))</x:f>
        <x:v>قريب</x:v>
      </x:c>
      <x:c r="F22" s="4"/>
      <x:c r="G22" s="58" t="str">
        <x:v>نجاح العملاء</x:v>
      </x:c>
      <x:c r="H22" s="58" t="n">
        <x:f>COUNTIFS('الموظفون'!$C$11:$C$60,G22,'الموظفون'!$H$11:$H$60,"&lt;&gt;منتهي الخدمة")</x:f>
        <x:v>1</x:v>
      </x:c>
      <x:c r="I22" s="4"/>
      <x:c r="J22" s="4"/>
      <x:c r="K22" s="58" t="str">
        <x:v>ناقص</x:v>
      </x:c>
      <x:c r="L22" s="58" t="n">
        <x:f>COUNTIF('الأهداف'!$L$11:$L$80,K22)</x:f>
        <x:v>0</x:v>
      </x:c>
      <x:c r="M22" s="4"/>
      <x:c r="N22" s="4"/>
      <x:c r="O22" s="99" t="n">
        <x:f>COUNTIF('الأهداف'!$L$11:$L$80,"معرض للخطر")+COUNTIF('الأهداف'!$L$11:$L$80,"متأخر")</x:f>
        <x:v>2</x:v>
      </x:c>
      <x:c r="P22" s="99"/>
      <x:c r="Q22" s="99"/>
      <x:c r="R22" s="99"/>
      <x:c r="S22" s="99"/>
      <x:c r="T22" s="99"/>
    </x:row>
    <x:row r="23">
      <x:c r="A23" s="57" t="str">
        <x:f>IF(SMALL('الموظفون'!$Q$11:$Q$60,6)&gt;=9999,"",IFERROR(INDEX('الموظفون'!$B$11:$B$60,MATCH(SMALL('الموظفون'!$Q$11:$Q$60,6),'الموظفون'!$Q$11:$Q$60,0)),""))</x:f>
      </x:c>
      <x:c r="B23" s="57" t="str">
        <x:f>IF(SMALL('الموظفون'!$Q$11:$Q$60,6)&gt;=9999,"",IFERROR(INDEX('الموظفون'!$C$11:$C$60,MATCH(SMALL('الموظفون'!$Q$11:$Q$60,6),'الموظفون'!$Q$11:$Q$60,0)),""))</x:f>
      </x:c>
      <x:c r="C23" s="57" t="str">
        <x:f>IF(SMALL('الموظفون'!$Q$11:$Q$60,6)&gt;=9999,"",IFERROR(INDEX('الموظفون'!$E$11:$E$60,MATCH(SMALL('الموظفون'!$Q$11:$Q$60,6),'الموظفون'!$Q$11:$Q$60,0)),""))</x:f>
      </x:c>
      <x:c r="D23" s="88" t="str">
        <x:f>IF(SMALL('الموظفون'!$Q$11:$Q$60,6)&gt;=9999,"",IFERROR(INDEX('الموظفون'!$K$11:$K$60,MATCH(SMALL('الموظفون'!$Q$11:$Q$60,6),'الموظفون'!$Q$11:$Q$60,0)),""))</x:f>
      </x:c>
      <x:c r="E23" s="57" t="str">
        <x:f>IF(SMALL('الموظفون'!$Q$11:$Q$60,6)&gt;=9999,"",IFERROR(INDEX('الموظفون'!$L$11:$L$60,MATCH(SMALL('الموظفون'!$Q$11:$Q$60,6),'الموظفون'!$Q$11:$Q$60,0)),""))</x:f>
      </x:c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57" t="str">
        <x:f>IF(SMALL('الموظفون'!$Q$11:$Q$60,7)&gt;=9999,"",IFERROR(INDEX('الموظفون'!$B$11:$B$60,MATCH(SMALL('الموظفون'!$Q$11:$Q$60,7),'الموظفون'!$Q$11:$Q$60,0)),""))</x:f>
      </x:c>
      <x:c r="B24" s="57" t="str">
        <x:f>IF(SMALL('الموظفون'!$Q$11:$Q$60,7)&gt;=9999,"",IFERROR(INDEX('الموظفون'!$C$11:$C$60,MATCH(SMALL('الموظفون'!$Q$11:$Q$60,7),'الموظفون'!$Q$11:$Q$60,0)),""))</x:f>
      </x:c>
      <x:c r="C24" s="57" t="str">
        <x:f>IF(SMALL('الموظفون'!$Q$11:$Q$60,7)&gt;=9999,"",IFERROR(INDEX('الموظفون'!$E$11:$E$60,MATCH(SMALL('الموظفون'!$Q$11:$Q$60,7),'الموظفون'!$Q$11:$Q$60,0)),""))</x:f>
      </x:c>
      <x:c r="D24" s="88" t="str">
        <x:f>IF(SMALL('الموظفون'!$Q$11:$Q$60,7)&gt;=9999,"",IFERROR(INDEX('الموظفون'!$K$11:$K$60,MATCH(SMALL('الموظفون'!$Q$11:$Q$60,7),'الموظفون'!$Q$11:$Q$60,0)),""))</x:f>
      </x:c>
      <x:c r="E24" s="57" t="str">
        <x:f>IF(SMALL('الموظفون'!$Q$11:$Q$60,7)&gt;=9999,"",IFERROR(INDEX('الموظفون'!$L$11:$L$60,MATCH(SMALL('الموظفون'!$Q$11:$Q$60,7),'الموظفون'!$Q$11:$Q$60,0)),""))</x:f>
      </x:c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58" t="str">
        <x:f>IF(SMALL('الموظفون'!$Q$11:$Q$60,8)&gt;=9999,"",IFERROR(INDEX('الموظفون'!$B$11:$B$60,MATCH(SMALL('الموظفون'!$Q$11:$Q$60,8),'الموظفون'!$Q$11:$Q$60,0)),""))</x:f>
      </x:c>
      <x:c r="B25" s="58" t="str">
        <x:f>IF(SMALL('الموظفون'!$Q$11:$Q$60,8)&gt;=9999,"",IFERROR(INDEX('الموظفون'!$C$11:$C$60,MATCH(SMALL('الموظفون'!$Q$11:$Q$60,8),'الموظفون'!$Q$11:$Q$60,0)),""))</x:f>
      </x:c>
      <x:c r="C25" s="58" t="str">
        <x:f>IF(SMALL('الموظفون'!$Q$11:$Q$60,8)&gt;=9999,"",IFERROR(INDEX('الموظفون'!$E$11:$E$60,MATCH(SMALL('الموظفون'!$Q$11:$Q$60,8),'الموظفون'!$Q$11:$Q$60,0)),""))</x:f>
      </x:c>
      <x:c r="D25" s="89" t="str">
        <x:f>IF(SMALL('الموظفون'!$Q$11:$Q$60,8)&gt;=9999,"",IFERROR(INDEX('الموظفون'!$K$11:$K$60,MATCH(SMALL('الموظفون'!$Q$11:$Q$60,8),'الموظفون'!$Q$11:$Q$60,0)),""))</x:f>
      </x:c>
      <x:c r="E25" s="58" t="str">
        <x:f>IF(SMALL('الموظفون'!$Q$11:$Q$60,8)&gt;=9999,"",IFERROR(INDEX('الموظفون'!$L$11:$L$60,MATCH(SMALL('الموظفون'!$Q$11:$Q$60,8),'الموظفون'!$Q$11:$Q$60,0)),""))</x:f>
      </x:c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10:C10"/>
    <x:mergeCell ref="A11:C13"/>
    <x:mergeCell ref="E10:G10"/>
    <x:mergeCell ref="E11:G13"/>
    <x:mergeCell ref="I10:K10"/>
    <x:mergeCell ref="I11:K13"/>
    <x:mergeCell ref="M10:O10"/>
    <x:mergeCell ref="M11:O13"/>
    <x:mergeCell ref="Q10:R10"/>
    <x:mergeCell ref="Q11:R13"/>
    <x:mergeCell ref="S10:T10"/>
    <x:mergeCell ref="S11:T13"/>
    <x:mergeCell ref="A16:E16"/>
    <x:mergeCell ref="G16:I16"/>
    <x:mergeCell ref="K16:M16"/>
    <x:mergeCell ref="O16:T16"/>
    <x:mergeCell ref="O17:T17"/>
    <x:mergeCell ref="O18:T18"/>
    <x:mergeCell ref="O19:T19"/>
    <x:mergeCell ref="O20:T20"/>
    <x:mergeCell ref="O21:T21"/>
    <x:mergeCell ref="O22:T22"/>
  </x:mergeCells>
  <x:pageMargins left="0.7" right="0.7" top="0.75" bottom="0.75" header="0.3" footer="0.3"/>
  <x:drawing xmlns:r="http://schemas.openxmlformats.org/officeDocument/2006/relationships" r:id="R1bd457a5897d463e"/>
</x:worksheet>
</file>

<file path=xl/worksheets/sheet3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19" hidden="0" customWidth="1"/>
    <x:col min="4" max="4" width="25" hidden="0" customWidth="1"/>
    <x:col min="5" max="5" width="19" hidden="0" customWidth="1"/>
    <x:col min="6" max="6" width="14" hidden="0" customWidth="1"/>
    <x:col min="7" max="7" width="18" hidden="0" customWidth="1"/>
    <x:col min="8" max="8" width="14" hidden="0" customWidth="1"/>
    <x:col min="9" max="9" width="15" hidden="0" customWidth="1"/>
    <x:col min="10" max="10" width="28" hidden="0" customWidth="1"/>
    <x:col min="11" max="11" width="15" hidden="0" customWidth="1"/>
    <x:col min="12" max="12" width="16" hidden="0" customWidth="1"/>
    <x:col min="13" max="13" width="15" hidden="0" customWidth="1"/>
    <x:col min="14" max="14" width="14" hidden="0" customWidth="1"/>
    <x:col min="15" max="15" width="14" hidden="0" customWidth="1"/>
    <x:col min="16" max="16" width="14" hidden="0" customWidth="1"/>
    <x:col min="17" max="17" width="2" hidden="1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v>العمليات</x:v>
      </x:c>
      <x:c r="AB1" t="str">
        <x:v>عائشة خان</x:v>
      </x:c>
      <x:c r="AC1" t="str">
        <x:v>دوام كامل</x:v>
      </x:c>
      <x:c r="AD1" t="str">
        <x:v>نشط</x:v>
      </x:c>
    </x:row>
    <x:row r="2" ht="24" customHeight="1">
      <x:c r="A2" s="7" t="str">
        <x:v>الرئيسية</x:v>
      </x:c>
      <x:c r="B2" s="7" t="str">
        <x:v>الرئيسية</x:v>
      </x:c>
      <x:c r="C2" s="7" t="str">
        <x:v>لوحة التحكم</x:v>
      </x:c>
      <x:c r="D2" s="7" t="str">
        <x:v>لوحة التحكم</x:v>
      </x:c>
      <x:c r="E2" s="8" t="str">
        <x:v>الموظفون</x:v>
      </x:c>
      <x:c r="F2" s="8" t="str">
        <x:v>الموظفون</x:v>
      </x:c>
      <x:c r="G2" s="7" t="str">
        <x:v>المتابعات</x:v>
      </x:c>
      <x:c r="H2" s="7" t="str">
        <x:v>المتابعات</x:v>
      </x:c>
      <x:c r="I2" s="7" t="str">
        <x:v>الأهداف</x:v>
      </x:c>
      <x:c r="J2" s="7" t="str">
        <x:v>الأهداف</x:v>
      </x:c>
      <x:c r="K2" s="7" t="str">
        <x:v>التطوير</x:v>
      </x:c>
      <x:c r="L2" s="7" t="str">
        <x:v>التطوير</x:v>
      </x:c>
      <x:c r="M2" s="7" t="str">
        <x:v>المستندات</x:v>
      </x:c>
      <x:c r="N2" s="7" t="str">
        <x:v>المستندات</x:v>
      </x:c>
      <x:c r="O2" s="7" t="str">
        <x:v>الإعداد</x:v>
      </x:c>
      <x:c r="P2" s="7" t="str">
        <x:v>الإعداد</x:v>
      </x:c>
      <x:c r="Q2" s="7" t="str">
        <x:v>الإعداد</x:v>
      </x:c>
      <x:c r="R2" s="7" t="str">
        <x:v>التدقيق</x:v>
      </x:c>
      <x:c r="S2" s="7" t="str">
        <x:v>التدقيق</x:v>
      </x:c>
      <x:c r="T2" s="7" t="str">
        <x:v>التدقيق</x:v>
      </x:c>
      <x:c r="AA2" t="str">
        <x:v>المبيعات</x:v>
      </x:c>
      <x:c r="AB2" t="str">
        <x:v>عمر صالح</x:v>
      </x:c>
      <x:c r="AC2" t="str">
        <x:v>دوام جزئي</x:v>
      </x:c>
      <x:c r="AD2" t="str">
        <x:v>تجربة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v>المالية</x:v>
      </x:c>
      <x:c r="AB3" t="str">
        <x:v>ليلى مورغان</x:v>
      </x:c>
      <x:c r="AC3" t="str">
        <x:v>عقد</x:v>
      </x:c>
      <x:c r="AD3" t="str">
        <x:v>إجازة</x:v>
      </x:c>
    </x:row>
    <x:row r="4" ht="20" customHeight="1">
      <x:c r="A4" s="10" t="str">
        <x:v>سجل الموظفين</x:v>
      </x:c>
      <x:c r="B4" s="10" t="str">
        <x:v>سجل الموظفين</x:v>
      </x:c>
      <x:c r="C4" s="10" t="str">
        <x:v>سجل الموظفين</x:v>
      </x:c>
      <x:c r="D4" s="10" t="str">
        <x:v>سجل الموظفين</x:v>
      </x:c>
      <x:c r="E4" s="10" t="str">
        <x:v>سجل الموظفين</x:v>
      </x:c>
      <x:c r="F4" s="10" t="str">
        <x:v>سجل الموظفين</x:v>
      </x:c>
      <x:c r="G4" s="10" t="str">
        <x:v>سجل الموظفين</x:v>
      </x:c>
      <x:c r="H4" s="10" t="str">
        <x:v>سجل الموظفين</x:v>
      </x:c>
      <x:c r="I4" s="10" t="str">
        <x:v>سجل الموظفين</x:v>
      </x:c>
      <x:c r="J4" s="10" t="str">
        <x:v>سجل الموظفين</x:v>
      </x:c>
      <x:c r="K4" s="10" t="str">
        <x:v>سجل الموظفين</x:v>
      </x:c>
      <x:c r="L4" s="10" t="str">
        <x:v>سجل الموظفين</x:v>
      </x:c>
      <x:c r="M4" s="10" t="str">
        <x:v>سجل الموظفين</x:v>
      </x:c>
      <x:c r="N4" s="10" t="str">
        <x:v>سجل الموظفين</x:v>
      </x:c>
      <x:c r="O4" s="10" t="str">
        <x:v>سجل الموظفين</x:v>
      </x:c>
      <x:c r="P4" s="10" t="str">
        <x:v>سجل الموظفين</x:v>
      </x:c>
      <x:c r="Q4" s="10" t="str">
        <x:v>سجل الموظفين</x:v>
      </x:c>
      <x:c r="R4" s="10" t="str">
        <x:v>سجل الموظفين</x:v>
      </x:c>
      <x:c r="S4" s="10" t="str">
        <x:v>سجل الموظفين</x:v>
      </x:c>
      <x:c r="T4" s="10" t="str">
        <x:v>سجل الموظفين</x:v>
      </x:c>
      <x:c r="AA4" t="str">
        <x:v>التسويق</x:v>
      </x:c>
      <x:c r="AB4" t="str">
        <x:v>نورا سيلفا</x:v>
      </x:c>
      <x:c r="AD4" t="str">
        <x:v>منتهي الخدمة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v>نجاح العملاء</x:v>
      </x:c>
    </x:row>
    <x:row r="6" ht="22" customHeight="1">
      <x:c r="A6" s="12" t="str">
        <x:v>سجل الموظفين ودورة العمل</x:v>
      </x:c>
      <x:c r="B6" s="12" t="str">
        <x:v>سجل الموظفين ودورة العمل</x:v>
      </x:c>
      <x:c r="C6" s="12" t="str">
        <x:v>سجل الموظفين ودورة العمل</x:v>
      </x:c>
      <x:c r="D6" s="12" t="str">
        <x:v>سجل الموظفين ودورة العمل</x:v>
      </x:c>
      <x:c r="E6" s="12" t="str">
        <x:v>سجل الموظفين ودورة العمل</x:v>
      </x:c>
      <x:c r="F6" s="12" t="str">
        <x:v>سجل الموظفين ودورة العمل</x:v>
      </x:c>
      <x:c r="G6" s="12" t="str">
        <x:v>سجل الموظفين ودورة العمل</x:v>
      </x:c>
      <x:c r="H6" s="12" t="str">
        <x:v>سجل الموظفين ودورة العمل</x:v>
      </x:c>
      <x:c r="I6" s="12" t="str">
        <x:v>سجل الموظفين ودورة العمل</x:v>
      </x:c>
      <x:c r="J6" s="12" t="str">
        <x:v>سجل الموظفين ودورة العمل</x:v>
      </x:c>
      <x:c r="K6" s="12" t="str">
        <x:v>سجل الموظفين ودورة العمل</x:v>
      </x:c>
      <x:c r="L6" s="12" t="str">
        <x:v>سجل الموظفين ودورة العمل</x:v>
      </x:c>
      <x:c r="M6" s="12" t="str">
        <x:v>سجل الموظفين ودورة العمل</x:v>
      </x:c>
      <x:c r="N6" s="12" t="str">
        <x:v>سجل الموظفين ودورة العمل</x:v>
      </x:c>
      <x:c r="O6" s="12" t="str">
        <x:v>سجل الموظفين ودورة العمل</x:v>
      </x:c>
      <x:c r="P6" s="12" t="str">
        <x:v>سجل الموظفين ودورة العمل</x:v>
      </x:c>
      <x:c r="Q6" s="12" t="str">
        <x:v>سجل الموظفين ودورة العمل</x:v>
      </x:c>
      <x:c r="R6" s="12" t="str">
        <x:v>سجل الموظفين ودورة العمل</x:v>
      </x:c>
      <x:c r="S6" s="12" t="str">
        <x:v>سجل الموظفين ودورة العمل</x:v>
      </x:c>
      <x:c r="T6" s="12" t="str">
        <x:v>سجل الموظفين ودورة العمل</x:v>
      </x:c>
    </x:row>
    <x:row r="7" ht="22" customHeight="1">
      <x:c r="A7" s="13" t="str">
        <x:v>احتفظ بسجل موثوق للموظفين والتواريخ والمسؤوليات.</x:v>
      </x:c>
      <x:c r="B7" s="13" t="str">
        <x:v>احتفظ بسجل موثوق للموظفين والتواريخ والمسؤوليات.</x:v>
      </x:c>
      <x:c r="C7" s="13" t="str">
        <x:v>احتفظ بسجل موثوق للموظفين والتواريخ والمسؤوليات.</x:v>
      </x:c>
      <x:c r="D7" s="13" t="str">
        <x:v>احتفظ بسجل موثوق للموظفين والتواريخ والمسؤوليات.</x:v>
      </x:c>
      <x:c r="E7" s="13" t="str">
        <x:v>احتفظ بسجل موثوق للموظفين والتواريخ والمسؤوليات.</x:v>
      </x:c>
      <x:c r="F7" s="13" t="str">
        <x:v>احتفظ بسجل موثوق للموظفين والتواريخ والمسؤوليات.</x:v>
      </x:c>
      <x:c r="G7" s="13" t="str">
        <x:v>احتفظ بسجل موثوق للموظفين والتواريخ والمسؤوليات.</x:v>
      </x:c>
      <x:c r="H7" s="13" t="str">
        <x:v>احتفظ بسجل موثوق للموظفين والتواريخ والمسؤوليات.</x:v>
      </x:c>
      <x:c r="I7" s="13" t="str">
        <x:v>احتفظ بسجل موثوق للموظفين والتواريخ والمسؤوليات.</x:v>
      </x:c>
      <x:c r="J7" s="13" t="str">
        <x:v>احتفظ بسجل موثوق للموظفين والتواريخ والمسؤوليات.</x:v>
      </x:c>
      <x:c r="K7" s="13" t="str">
        <x:v>احتفظ بسجل موثوق للموظفين والتواريخ والمسؤوليات.</x:v>
      </x:c>
      <x:c r="L7" s="13" t="str">
        <x:v>احتفظ بسجل موثوق للموظفين والتواريخ والمسؤوليات.</x:v>
      </x:c>
      <x:c r="M7" s="13" t="str">
        <x:v>احتفظ بسجل موثوق للموظفين والتواريخ والمسؤوليات.</x:v>
      </x:c>
      <x:c r="N7" s="13" t="str">
        <x:v>احتفظ بسجل موثوق للموظفين والتواريخ والمسؤوليات.</x:v>
      </x:c>
      <x:c r="O7" s="13" t="str">
        <x:v>احتفظ بسجل موثوق للموظفين والتواريخ والمسؤوليات.</x:v>
      </x:c>
      <x:c r="P7" s="13" t="str">
        <x:v>احتفظ بسجل موثوق للموظفين والتواريخ والمسؤوليات.</x:v>
      </x:c>
      <x:c r="Q7" s="13" t="str">
        <x:v>احتفظ بسجل موثوق للموظفين والتواريخ والمسؤوليات.</x:v>
      </x:c>
      <x:c r="R7" s="13" t="str">
        <x:v>احتفظ بسجل موثوق للموظفين والتواريخ والمسؤوليات.</x:v>
      </x:c>
      <x:c r="S7" s="13" t="str">
        <x:v>احتفظ بسجل موثوق للموظفين والتواريخ والمسؤوليات.</x:v>
      </x:c>
      <x:c r="T7" s="13" t="str">
        <x:v>احتفظ بسجل موثوق للموظفين والتواريخ والمسؤوليات.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معرف الموظف</x:v>
      </x:c>
      <x:c r="B10" s="34" t="str">
        <x:v>اسم الموظف</x:v>
      </x:c>
      <x:c r="C10" s="34" t="str">
        <x:v>القسم</x:v>
      </x:c>
      <x:c r="D10" s="34" t="str">
        <x:v>المسمى الوظيفي</x:v>
      </x:c>
      <x:c r="E10" s="34" t="str">
        <x:v>المدير</x:v>
      </x:c>
      <x:c r="F10" s="34" t="str">
        <x:v>تاريخ البدء</x:v>
      </x:c>
      <x:c r="G10" s="34" t="str">
        <x:v>نوع التوظيف</x:v>
      </x:c>
      <x:c r="H10" s="34" t="str">
        <x:v>الحالة</x:v>
      </x:c>
      <x:c r="I10" s="34" t="str">
        <x:v>الموقع</x:v>
      </x:c>
      <x:c r="J10" s="34" t="str">
        <x:v>البريد الإلكتروني</x:v>
      </x:c>
      <x:c r="K10" s="34" t="str">
        <x:v>المراجعة القادمة</x:v>
      </x:c>
      <x:c r="L10" s="34" t="str">
        <x:v>حالة المراجعة</x:v>
      </x:c>
      <x:c r="M10" s="34" t="str">
        <x:v>أشهر الخدمة</x:v>
      </x:c>
      <x:c r="N10" s="34" t="str">
        <x:v>أهداف مفتوحة</x:v>
      </x:c>
      <x:c r="O10" s="34" t="str">
        <x:v>إجراءات مفتوحة</x:v>
      </x:c>
      <x:c r="P10" s="34" t="str">
        <x:v>فحص البيانات</x:v>
      </x:c>
      <x:c r="Q10" s="35" t="str">
        <x:v>الأولوية</x:v>
      </x:c>
      <x:c r="R10" s="4"/>
      <x:c r="S10" s="4"/>
      <x:c r="T10" s="4"/>
    </x:row>
    <x:row r="11">
      <x:c r="A11" s="23" t="str">
        <x:v>E-001</x:v>
      </x:c>
      <x:c r="B11" s="23" t="str">
        <x:v>Maya Hassan</x:v>
      </x:c>
      <x:c r="C11" s="23" t="str">
        <x:v>العمليات</x:v>
      </x:c>
      <x:c r="D11" s="23" t="str">
        <x:v>منسقة عمليات</x:v>
      </x:c>
      <x:c r="E11" s="23" t="str">
        <x:v>عائشة خان</x:v>
      </x:c>
      <x:c r="F11" s="59" t="d">
        <x:v>2023-02-01T00:00:00.000Z</x:v>
      </x:c>
      <x:c r="G11" s="23" t="str">
        <x:v>دوام كامل</x:v>
      </x:c>
      <x:c r="H11" s="23" t="str">
        <x:v>نشط</x:v>
      </x:c>
      <x:c r="I11" s="23" t="str">
        <x:v>Dubai</x:v>
      </x:c>
      <x:c r="J11" s="23" t="str">
        <x:v>maya.hassan@example.com</x:v>
      </x:c>
      <x:c r="K11" s="59" t="d">
        <x:v>2026-10-20T00:00:00.000Z</x:v>
      </x:c>
      <x:c r="L11" s="56" t="str">
        <x:f>IF(A11="","",IF(H11="منتهي الخدمة","مغلق",IF(K11="","ناقص",IF(K11&lt;'الإعداد'!$D$11,"متأخر",IF(K11&lt;='الإعداد'!$D$11+'الإعداد'!$D$12,"قريب","منتظم")))))</x:f>
        <x:v>متأخر</x:v>
      </x:c>
      <x:c r="M11" s="61" t="n">
        <x:f>IF(A11="","",MAX(0,(YEAR('الإعداد'!$D$11)-YEAR(F11))*12+MONTH('الإعداد'!$D$11)-MONTH(F11)-IF(DAY('الإعداد'!$D$11)&lt;DAY(F11),1,0)))</x:f>
        <x:v>44</x:v>
      </x:c>
      <x:c r="N11" s="61" t="n">
        <x:f>IF(A11="","",COUNTIFS('الأهداف'!$B$11:$B$80,A11,'الأهداف'!$J$11:$J$80,"&lt;&gt;مكتمل",'الأهداف'!$J$11:$J$80,"&lt;&gt;ملغي"))</x:f>
        <x:v>2</x:v>
      </x:c>
      <x:c r="O11" s="61" t="n">
        <x:f>IF(A11="","",COUNTIFS('المتابعات'!$B$11:$B$90,A11,'المتابعات'!$J$11:$J$90,"&lt;&gt;",'المتابعات'!$M$11:$M$90,"&lt;&gt;نعم"))</x:f>
        <x:v>1</x:v>
      </x:c>
      <x:c r="P11" s="56" t="str">
        <x:f>IF(A11="","",IF(OR(B11="",C11="",D11="",E11="",F11="",G11="",H11="",J11="",ISERROR(SEARCH("@",J11)),COUNTIF($A$11:$A$60,A11)&gt;1),"خطأ","سليم"))</x:f>
        <x:v>سليم</x:v>
      </x:c>
      <x:c r="Q11" s="64" t="n">
        <x:f>IF(A11="",9999,IF(P11="خطأ",ROW()-10,IF(L11="متأخر",100+ROW()-10,IF(L11="ناقص",200+ROW()-10,IF(L11="قريب",300+ROW()-10,9999)))))</x:f>
        <x:v>101</x:v>
      </x:c>
      <x:c r="R11" s="4"/>
      <x:c r="S11" s="4"/>
      <x:c r="T11" s="4"/>
      <x:c r="AE11" t="str">
        <x:f>IF(A11="","",IF(COUNTIF($A$11:$A$60,A11)&gt;1,"خطأ","سليم"))</x:f>
        <x:v>سليم</x:v>
      </x:c>
    </x:row>
    <x:row r="12">
      <x:c r="A12" s="24" t="str">
        <x:v>E-002</x:v>
      </x:c>
      <x:c r="B12" s="24" t="str">
        <x:v>Daniel Ruiz</x:v>
      </x:c>
      <x:c r="C12" s="24" t="str">
        <x:v>المبيعات</x:v>
      </x:c>
      <x:c r="D12" s="24" t="str">
        <x:v>تنفيذي مبيعات</x:v>
      </x:c>
      <x:c r="E12" s="24" t="str">
        <x:v>عمر صالح</x:v>
      </x:c>
      <x:c r="F12" s="26" t="d">
        <x:v>2024-04-15T00:00:00.000Z</x:v>
      </x:c>
      <x:c r="G12" s="24" t="str">
        <x:v>دوام كامل</x:v>
      </x:c>
      <x:c r="H12" s="24" t="str">
        <x:v>نشط</x:v>
      </x:c>
      <x:c r="I12" s="24" t="str">
        <x:v>Madrid</x:v>
      </x:c>
      <x:c r="J12" s="24" t="str">
        <x:v>daniel.ruiz@example.com</x:v>
      </x:c>
      <x:c r="K12" s="26" t="d">
        <x:v>2026-11-05T00:00:00.000Z</x:v>
      </x:c>
      <x:c r="L12" s="57" t="str">
        <x:f>IF(A12="","",IF(H12="منتهي الخدمة","مغلق",IF(K12="","ناقص",IF(K12&lt;'الإعداد'!$D$11,"متأخر",IF(K12&lt;='الإعداد'!$D$11+'الإعداد'!$D$12,"قريب","منتظم")))))</x:f>
        <x:v>قريب</x:v>
      </x:c>
      <x:c r="M12" s="62" t="n">
        <x:f>IF(A12="","",MAX(0,(YEAR('الإعداد'!$D$11)-YEAR(F12))*12+MONTH('الإعداد'!$D$11)-MONTH(F12)-IF(DAY('الإعداد'!$D$11)&lt;DAY(F12),1,0)))</x:f>
        <x:v>30</x:v>
      </x:c>
      <x:c r="N12" s="62" t="n">
        <x:f>IF(A12="","",COUNTIFS('الأهداف'!$B$11:$B$80,A12,'الأهداف'!$J$11:$J$80,"&lt;&gt;مكتمل",'الأهداف'!$J$11:$J$80,"&lt;&gt;ملغي"))</x:f>
        <x:v>2</x:v>
      </x:c>
      <x:c r="O12" s="62" t="n">
        <x:f>IF(A12="","",COUNTIFS('المتابعات'!$B$11:$B$90,A12,'المتابعات'!$J$11:$J$90,"&lt;&gt;",'المتابعات'!$M$11:$M$90,"&lt;&gt;نعم"))</x:f>
        <x:v>1</x:v>
      </x:c>
      <x:c r="P12" s="57" t="str">
        <x:f>IF(A12="","",IF(OR(B12="",C12="",D12="",E12="",F12="",G12="",H12="",J12="",ISERROR(SEARCH("@",J12)),COUNTIF($A$11:$A$60,A12)&gt;1),"خطأ","سليم"))</x:f>
        <x:v>سليم</x:v>
      </x:c>
      <x:c r="Q12" s="65" t="n">
        <x:f>IF(A12="",9999,IF(P12="خطأ",ROW()-10,IF(L12="متأخر",100+ROW()-10,IF(L12="ناقص",200+ROW()-10,IF(L12="قريب",300+ROW()-10,9999)))))</x:f>
        <x:v>302</x:v>
      </x:c>
      <x:c r="R12" s="4"/>
      <x:c r="S12" s="4"/>
      <x:c r="T12" s="4"/>
      <x:c r="AE12" t="str">
        <x:f>IF(A12="","",IF(COUNTIF($A$11:$A$60,A12)&gt;1,"خطأ","سليم"))</x:f>
        <x:v>سليم</x:v>
      </x:c>
    </x:row>
    <x:row r="13">
      <x:c r="A13" s="24" t="str">
        <x:v>E-003</x:v>
      </x:c>
      <x:c r="B13" s="24" t="str">
        <x:v>Sofia Kim</x:v>
      </x:c>
      <x:c r="C13" s="24" t="str">
        <x:v>المالية</x:v>
      </x:c>
      <x:c r="D13" s="24" t="str">
        <x:v>محللة مالية</x:v>
      </x:c>
      <x:c r="E13" s="24" t="str">
        <x:v>ليلى مورغان</x:v>
      </x:c>
      <x:c r="F13" s="26" t="d">
        <x:v>2022-09-12T00:00:00.000Z</x:v>
      </x:c>
      <x:c r="G13" s="24" t="str">
        <x:v>دوام كامل</x:v>
      </x:c>
      <x:c r="H13" s="24" t="str">
        <x:v>نشط</x:v>
      </x:c>
      <x:c r="I13" s="24" t="str">
        <x:v>Dubai</x:v>
      </x:c>
      <x:c r="J13" s="24" t="str">
        <x:v>sofia.kim@example.com</x:v>
      </x:c>
      <x:c r="K13" s="26" t="d">
        <x:v>2026-12-15T00:00:00.000Z</x:v>
      </x:c>
      <x:c r="L13" s="57" t="str">
        <x:f>IF(A13="","",IF(H13="منتهي الخدمة","مغلق",IF(K13="","ناقص",IF(K13&lt;'الإعداد'!$D$11,"متأخر",IF(K13&lt;='الإعداد'!$D$11+'الإعداد'!$D$12,"قريب","منتظم")))))</x:f>
        <x:v>منتظم</x:v>
      </x:c>
      <x:c r="M13" s="62" t="n">
        <x:f>IF(A13="","",MAX(0,(YEAR('الإعداد'!$D$11)-YEAR(F13))*12+MONTH('الإعداد'!$D$11)-MONTH(F13)-IF(DAY('الإعداد'!$D$11)&lt;DAY(F13),1,0)))</x:f>
        <x:v>49</x:v>
      </x:c>
      <x:c r="N13" s="62" t="n">
        <x:f>IF(A13="","",COUNTIFS('الأهداف'!$B$11:$B$80,A13,'الأهداف'!$J$11:$J$80,"&lt;&gt;مكتمل",'الأهداف'!$J$11:$J$80,"&lt;&gt;ملغي"))</x:f>
        <x:v>1</x:v>
      </x:c>
      <x:c r="O13" s="62" t="n">
        <x:f>IF(A13="","",COUNTIFS('المتابعات'!$B$11:$B$90,A13,'المتابعات'!$J$11:$J$90,"&lt;&gt;",'المتابعات'!$M$11:$M$90,"&lt;&gt;نعم"))</x:f>
        <x:v>1</x:v>
      </x:c>
      <x:c r="P13" s="57" t="str">
        <x:f>IF(A13="","",IF(OR(B13="",C13="",D13="",E13="",F13="",G13="",H13="",J13="",ISERROR(SEARCH("@",J13)),COUNTIF($A$11:$A$60,A13)&gt;1),"خطأ","سليم"))</x:f>
        <x:v>سليم</x:v>
      </x:c>
      <x:c r="Q13" s="65" t="n">
        <x:f>IF(A13="",9999,IF(P13="خطأ",ROW()-10,IF(L13="متأخر",100+ROW()-10,IF(L13="ناقص",200+ROW()-10,IF(L13="قريب",300+ROW()-10,9999)))))</x:f>
        <x:v>9999</x:v>
      </x:c>
      <x:c r="R13" s="4"/>
      <x:c r="S13" s="4"/>
      <x:c r="T13" s="4"/>
      <x:c r="AE13" t="str">
        <x:f>IF(A13="","",IF(COUNTIF($A$11:$A$60,A13)&gt;1,"خطأ","سليم"))</x:f>
        <x:v>سليم</x:v>
      </x:c>
    </x:row>
    <x:row r="14">
      <x:c r="A14" s="24" t="str">
        <x:v>E-004</x:v>
      </x:c>
      <x:c r="B14" s="24" t="str">
        <x:v>Amir Patel</x:v>
      </x:c>
      <x:c r="C14" s="24" t="str">
        <x:v>التسويق</x:v>
      </x:c>
      <x:c r="D14" s="24" t="str">
        <x:v>أخصائي تسويق</x:v>
      </x:c>
      <x:c r="E14" s="24" t="str">
        <x:v>نورا سيلفا</x:v>
      </x:c>
      <x:c r="F14" s="26" t="d">
        <x:v>2026-09-01T00:00:00.000Z</x:v>
      </x:c>
      <x:c r="G14" s="24" t="str">
        <x:v>دوام كامل</x:v>
      </x:c>
      <x:c r="H14" s="24" t="str">
        <x:v>تجربة</x:v>
      </x:c>
      <x:c r="I14" s="24" t="str">
        <x:v>Dubai</x:v>
      </x:c>
      <x:c r="J14" s="24" t="str">
        <x:v>amir.patel@example.com</x:v>
      </x:c>
      <x:c r="K14" s="26" t="d">
        <x:v>2026-10-31T00:00:00.000Z</x:v>
      </x:c>
      <x:c r="L14" s="57" t="str">
        <x:f>IF(A14="","",IF(H14="منتهي الخدمة","مغلق",IF(K14="","ناقص",IF(K14&lt;'الإعداد'!$D$11,"متأخر",IF(K14&lt;='الإعداد'!$D$11+'الإعداد'!$D$12,"قريب","منتظم")))))</x:f>
        <x:v>قريب</x:v>
      </x:c>
      <x:c r="M14" s="62" t="n">
        <x:f>IF(A14="","",MAX(0,(YEAR('الإعداد'!$D$11)-YEAR(F14))*12+MONTH('الإعداد'!$D$11)-MONTH(F14)-IF(DAY('الإعداد'!$D$11)&lt;DAY(F14),1,0)))</x:f>
        <x:v>1</x:v>
      </x:c>
      <x:c r="N14" s="62" t="n">
        <x:f>IF(A14="","",COUNTIFS('الأهداف'!$B$11:$B$80,A14,'الأهداف'!$J$11:$J$80,"&lt;&gt;مكتمل",'الأهداف'!$J$11:$J$80,"&lt;&gt;ملغي"))</x:f>
        <x:v>1</x:v>
      </x:c>
      <x:c r="O14" s="62" t="n">
        <x:f>IF(A14="","",COUNTIFS('المتابعات'!$B$11:$B$90,A14,'المتابعات'!$J$11:$J$90,"&lt;&gt;",'المتابعات'!$M$11:$M$90,"&lt;&gt;نعم"))</x:f>
        <x:v>1</x:v>
      </x:c>
      <x:c r="P14" s="57" t="str">
        <x:f>IF(A14="","",IF(OR(B14="",C14="",D14="",E14="",F14="",G14="",H14="",J14="",ISERROR(SEARCH("@",J14)),COUNTIF($A$11:$A$60,A14)&gt;1),"خطأ","سليم"))</x:f>
        <x:v>سليم</x:v>
      </x:c>
      <x:c r="Q14" s="65" t="n">
        <x:f>IF(A14="",9999,IF(P14="خطأ",ROW()-10,IF(L14="متأخر",100+ROW()-10,IF(L14="ناقص",200+ROW()-10,IF(L14="قريب",300+ROW()-10,9999)))))</x:f>
        <x:v>304</x:v>
      </x:c>
      <x:c r="R14" s="4"/>
      <x:c r="S14" s="4"/>
      <x:c r="T14" s="4"/>
      <x:c r="AE14" t="str">
        <x:f>IF(A14="","",IF(COUNTIF($A$11:$A$60,A14)&gt;1,"خطأ","سليم"))</x:f>
        <x:v>سليم</x:v>
      </x:c>
    </x:row>
    <x:row r="15">
      <x:c r="A15" s="24" t="str">
        <x:v>E-005</x:v>
      </x:c>
      <x:c r="B15" s="24" t="str">
        <x:v>Elena García</x:v>
      </x:c>
      <x:c r="C15" s="24" t="str">
        <x:v>نجاح العملاء</x:v>
      </x:c>
      <x:c r="D15" s="24" t="str">
        <x:v>قائدة نجاح العملاء</x:v>
      </x:c>
      <x:c r="E15" s="24" t="str">
        <x:v>نورا سيلفا</x:v>
      </x:c>
      <x:c r="F15" s="26" t="d">
        <x:v>2021-06-10T00:00:00.000Z</x:v>
      </x:c>
      <x:c r="G15" s="24" t="str">
        <x:v>دوام كامل</x:v>
      </x:c>
      <x:c r="H15" s="24" t="str">
        <x:v>نشط</x:v>
      </x:c>
      <x:c r="I15" s="24" t="str">
        <x:v>Barcelona</x:v>
      </x:c>
      <x:c r="J15" s="24" t="str">
        <x:v>elena.garcia@example.com</x:v>
      </x:c>
      <x:c r="K15" s="26" t="d">
        <x:v>2027-01-20T00:00:00.000Z</x:v>
      </x:c>
      <x:c r="L15" s="57" t="str">
        <x:f>IF(A15="","",IF(H15="منتهي الخدمة","مغلق",IF(K15="","ناقص",IF(K15&lt;'الإعداد'!$D$11,"متأخر",IF(K15&lt;='الإعداد'!$D$11+'الإعداد'!$D$12,"قريب","منتظم")))))</x:f>
        <x:v>منتظم</x:v>
      </x:c>
      <x:c r="M15" s="62" t="n">
        <x:f>IF(A15="","",MAX(0,(YEAR('الإعداد'!$D$11)-YEAR(F15))*12+MONTH('الإعداد'!$D$11)-MONTH(F15)-IF(DAY('الإعداد'!$D$11)&lt;DAY(F15),1,0)))</x:f>
        <x:v>64</x:v>
      </x:c>
      <x:c r="N15" s="62" t="n">
        <x:f>IF(A15="","",COUNTIFS('الأهداف'!$B$11:$B$80,A15,'الأهداف'!$J$11:$J$80,"&lt;&gt;مكتمل",'الأهداف'!$J$11:$J$80,"&lt;&gt;ملغي"))</x:f>
        <x:v>1</x:v>
      </x:c>
      <x:c r="O15" s="62" t="n">
        <x:f>IF(A15="","",COUNTIFS('المتابعات'!$B$11:$B$90,A15,'المتابعات'!$J$11:$J$90,"&lt;&gt;",'المتابعات'!$M$11:$M$90,"&lt;&gt;نعم"))</x:f>
        <x:v>0</x:v>
      </x:c>
      <x:c r="P15" s="57" t="str">
        <x:f>IF(A15="","",IF(OR(B15="",C15="",D15="",E15="",F15="",G15="",H15="",J15="",ISERROR(SEARCH("@",J15)),COUNTIF($A$11:$A$60,A15)&gt;1),"خطأ","سليم"))</x:f>
        <x:v>سليم</x:v>
      </x:c>
      <x:c r="Q15" s="65" t="n">
        <x:f>IF(A15="",9999,IF(P15="خطأ",ROW()-10,IF(L15="متأخر",100+ROW()-10,IF(L15="ناقص",200+ROW()-10,IF(L15="قريب",300+ROW()-10,9999)))))</x:f>
        <x:v>9999</x:v>
      </x:c>
      <x:c r="R15" s="4"/>
      <x:c r="S15" s="4"/>
      <x:c r="T15" s="4"/>
      <x:c r="AE15" t="str">
        <x:f>IF(A15="","",IF(COUNTIF($A$11:$A$60,A15)&gt;1,"خطأ","سليم"))</x:f>
        <x:v>سليم</x:v>
      </x:c>
    </x:row>
    <x:row r="16">
      <x:c r="A16" s="24" t="str">
        <x:v>E-006</x:v>
      </x:c>
      <x:c r="B16" s="24" t="str">
        <x:v>Lucas Martin</x:v>
      </x:c>
      <x:c r="C16" s="24" t="str">
        <x:v>العمليات</x:v>
      </x:c>
      <x:c r="D16" s="24" t="str">
        <x:v>مساعد عمليات</x:v>
      </x:c>
      <x:c r="E16" s="24" t="str">
        <x:v>عائشة خان</x:v>
      </x:c>
      <x:c r="F16" s="26" t="d">
        <x:v>2025-01-20T00:00:00.000Z</x:v>
      </x:c>
      <x:c r="G16" s="24" t="str">
        <x:v>دوام جزئي</x:v>
      </x:c>
      <x:c r="H16" s="24" t="str">
        <x:v>نشط</x:v>
      </x:c>
      <x:c r="I16" s="24" t="str">
        <x:v>Lyon</x:v>
      </x:c>
      <x:c r="J16" s="24" t="str">
        <x:v>lucas.martin@example.com</x:v>
      </x:c>
      <x:c r="K16" s="26" t="d">
        <x:v>2026-11-18T00:00:00.000Z</x:v>
      </x:c>
      <x:c r="L16" s="57" t="str">
        <x:f>IF(A16="","",IF(H16="منتهي الخدمة","مغلق",IF(K16="","ناقص",IF(K16&lt;'الإعداد'!$D$11,"متأخر",IF(K16&lt;='الإعداد'!$D$11+'الإعداد'!$D$12,"قريب","منتظم")))))</x:f>
        <x:v>قريب</x:v>
      </x:c>
      <x:c r="M16" s="62" t="n">
        <x:f>IF(A16="","",MAX(0,(YEAR('الإعداد'!$D$11)-YEAR(F16))*12+MONTH('الإعداد'!$D$11)-MONTH(F16)-IF(DAY('الإعداد'!$D$11)&lt;DAY(F16),1,0)))</x:f>
        <x:v>21</x:v>
      </x:c>
      <x:c r="N16" s="62" t="n">
        <x:f>IF(A16="","",COUNTIFS('الأهداف'!$B$11:$B$80,A16,'الأهداف'!$J$11:$J$80,"&lt;&gt;مكتمل",'الأهداف'!$J$11:$J$80,"&lt;&gt;ملغي"))</x:f>
        <x:v>1</x:v>
      </x:c>
      <x:c r="O16" s="62" t="n">
        <x:f>IF(A16="","",COUNTIFS('المتابعات'!$B$11:$B$90,A16,'المتابعات'!$J$11:$J$90,"&lt;&gt;",'المتابعات'!$M$11:$M$90,"&lt;&gt;نعم"))</x:f>
        <x:v>1</x:v>
      </x:c>
      <x:c r="P16" s="57" t="str">
        <x:f>IF(A16="","",IF(OR(B16="",C16="",D16="",E16="",F16="",G16="",H16="",J16="",ISERROR(SEARCH("@",J16)),COUNTIF($A$11:$A$60,A16)&gt;1),"خطأ","سليم"))</x:f>
        <x:v>سليم</x:v>
      </x:c>
      <x:c r="Q16" s="65" t="n">
        <x:f>IF(A16="",9999,IF(P16="خطأ",ROW()-10,IF(L16="متأخر",100+ROW()-10,IF(L16="ناقص",200+ROW()-10,IF(L16="قريب",300+ROW()-10,9999)))))</x:f>
        <x:v>306</x:v>
      </x:c>
      <x:c r="R16" s="4"/>
      <x:c r="S16" s="4"/>
      <x:c r="T16" s="4"/>
      <x:c r="AE16" t="str">
        <x:f>IF(A16="","",IF(COUNTIF($A$11:$A$60,A16)&gt;1,"خطأ","سليم"))</x:f>
        <x:v>سليم</x:v>
      </x:c>
    </x:row>
    <x:row r="17">
      <x:c r="A17" s="24" t="str">
        <x:v>E-007</x:v>
      </x:c>
      <x:c r="B17" s="24" t="str">
        <x:v>Noor Al Mansoori</x:v>
      </x:c>
      <x:c r="C17" s="24" t="str">
        <x:v>المبيعات</x:v>
      </x:c>
      <x:c r="D17" s="24" t="str">
        <x:v>تنفيذية مبيعات</x:v>
      </x:c>
      <x:c r="E17" s="24" t="str">
        <x:v>عمر صالح</x:v>
      </x:c>
      <x:c r="F17" s="26" t="d">
        <x:v>2024-08-05T00:00:00.000Z</x:v>
      </x:c>
      <x:c r="G17" s="24" t="str">
        <x:v>دوام كامل</x:v>
      </x:c>
      <x:c r="H17" s="24" t="str">
        <x:v>إجازة</x:v>
      </x:c>
      <x:c r="I17" s="24" t="str">
        <x:v>Abu Dhabi</x:v>
      </x:c>
      <x:c r="J17" s="24" t="str">
        <x:v>noor.almansoori@example.com</x:v>
      </x:c>
      <x:c r="K17" s="26" t="d">
        <x:v>2026-12-01T00:00:00.000Z</x:v>
      </x:c>
      <x:c r="L17" s="57" t="str">
        <x:f>IF(A17="","",IF(H17="منتهي الخدمة","مغلق",IF(K17="","ناقص",IF(K17&lt;'الإعداد'!$D$11,"متأخر",IF(K17&lt;='الإعداد'!$D$11+'الإعداد'!$D$12,"قريب","منتظم")))))</x:f>
        <x:v>منتظم</x:v>
      </x:c>
      <x:c r="M17" s="62" t="n">
        <x:f>IF(A17="","",MAX(0,(YEAR('الإعداد'!$D$11)-YEAR(F17))*12+MONTH('الإعداد'!$D$11)-MONTH(F17)-IF(DAY('الإعداد'!$D$11)&lt;DAY(F17),1,0)))</x:f>
        <x:v>26</x:v>
      </x:c>
      <x:c r="N17" s="62" t="n">
        <x:f>IF(A17="","",COUNTIFS('الأهداف'!$B$11:$B$80,A17,'الأهداف'!$J$11:$J$80,"&lt;&gt;مكتمل",'الأهداف'!$J$11:$J$80,"&lt;&gt;ملغي"))</x:f>
        <x:v>0</x:v>
      </x:c>
      <x:c r="O17" s="62" t="n">
        <x:f>IF(A17="","",COUNTIFS('المتابعات'!$B$11:$B$90,A17,'المتابعات'!$J$11:$J$90,"&lt;&gt;",'المتابعات'!$M$11:$M$90,"&lt;&gt;نعم"))</x:f>
        <x:v>0</x:v>
      </x:c>
      <x:c r="P17" s="57" t="str">
        <x:f>IF(A17="","",IF(OR(B17="",C17="",D17="",E17="",F17="",G17="",H17="",J17="",ISERROR(SEARCH("@",J17)),COUNTIF($A$11:$A$60,A17)&gt;1),"خطأ","سليم"))</x:f>
        <x:v>سليم</x:v>
      </x:c>
      <x:c r="Q17" s="65" t="n">
        <x:f>IF(A17="",9999,IF(P17="خطأ",ROW()-10,IF(L17="متأخر",100+ROW()-10,IF(L17="ناقص",200+ROW()-10,IF(L17="قريب",300+ROW()-10,9999)))))</x:f>
        <x:v>9999</x:v>
      </x:c>
      <x:c r="R17" s="4"/>
      <x:c r="S17" s="4"/>
      <x:c r="T17" s="4"/>
      <x:c r="AE17" t="str">
        <x:f>IF(A17="","",IF(COUNTIF($A$11:$A$60,A17)&gt;1,"خطأ","سليم"))</x:f>
        <x:v>سليم</x:v>
      </x:c>
    </x:row>
    <x:row r="18">
      <x:c r="A18" s="24" t="str">
        <x:v>E-008</x:v>
      </x:c>
      <x:c r="B18" s="24" t="str">
        <x:v>Emma Chen</x:v>
      </x:c>
      <x:c r="C18" s="24" t="str">
        <x:v>المالية</x:v>
      </x:c>
      <x:c r="D18" s="24" t="str">
        <x:v>مديرة مالية</x:v>
      </x:c>
      <x:c r="E18" s="24" t="str">
        <x:v>ليلى مورغان</x:v>
      </x:c>
      <x:c r="F18" s="26" t="d">
        <x:v>2020-03-03T00:00:00.000Z</x:v>
      </x:c>
      <x:c r="G18" s="24" t="str">
        <x:v>دوام كامل</x:v>
      </x:c>
      <x:c r="H18" s="24" t="str">
        <x:v>نشط</x:v>
      </x:c>
      <x:c r="I18" s="24" t="str">
        <x:v>Singapore</x:v>
      </x:c>
      <x:c r="J18" s="24" t="str">
        <x:v>emma.chen@example.com</x:v>
      </x:c>
      <x:c r="K18" s="26" t="d">
        <x:v>2027-02-10T00:00:00.000Z</x:v>
      </x:c>
      <x:c r="L18" s="57" t="str">
        <x:f>IF(A18="","",IF(H18="منتهي الخدمة","مغلق",IF(K18="","ناقص",IF(K18&lt;'الإعداد'!$D$11,"متأخر",IF(K18&lt;='الإعداد'!$D$11+'الإعداد'!$D$12,"قريب","منتظم")))))</x:f>
        <x:v>منتظم</x:v>
      </x:c>
      <x:c r="M18" s="62" t="n">
        <x:f>IF(A18="","",MAX(0,(YEAR('الإعداد'!$D$11)-YEAR(F18))*12+MONTH('الإعداد'!$D$11)-MONTH(F18)-IF(DAY('الإعداد'!$D$11)&lt;DAY(F18),1,0)))</x:f>
        <x:v>79</x:v>
      </x:c>
      <x:c r="N18" s="62" t="n">
        <x:f>IF(A18="","",COUNTIFS('الأهداف'!$B$11:$B$80,A18,'الأهداف'!$J$11:$J$80,"&lt;&gt;مكتمل",'الأهداف'!$J$11:$J$80,"&lt;&gt;ملغي"))</x:f>
        <x:v>0</x:v>
      </x:c>
      <x:c r="O18" s="62" t="n">
        <x:f>IF(A18="","",COUNTIFS('المتابعات'!$B$11:$B$90,A18,'المتابعات'!$J$11:$J$90,"&lt;&gt;",'المتابعات'!$M$11:$M$90,"&lt;&gt;نعم"))</x:f>
        <x:v>0</x:v>
      </x:c>
      <x:c r="P18" s="57" t="str">
        <x:f>IF(A18="","",IF(OR(B18="",C18="",D18="",E18="",F18="",G18="",H18="",J18="",ISERROR(SEARCH("@",J18)),COUNTIF($A$11:$A$60,A18)&gt;1),"خطأ","سليم"))</x:f>
        <x:v>سليم</x:v>
      </x:c>
      <x:c r="Q18" s="65" t="n">
        <x:f>IF(A18="",9999,IF(P18="خطأ",ROW()-10,IF(L18="متأخر",100+ROW()-10,IF(L18="ناقص",200+ROW()-10,IF(L18="قريب",300+ROW()-10,9999)))))</x:f>
        <x:v>9999</x:v>
      </x:c>
      <x:c r="R18" s="4"/>
      <x:c r="S18" s="4"/>
      <x:c r="T18" s="4"/>
      <x:c r="AE18" t="str">
        <x:f>IF(A18="","",IF(COUNTIF($A$11:$A$60,A18)&gt;1,"خطأ","سليم"))</x:f>
        <x:v>سليم</x:v>
      </x:c>
    </x:row>
    <x:row r="19">
      <x:c r="A19" s="24" t="str">
        <x:v>E-009</x:v>
      </x:c>
      <x:c r="B19" s="24" t="str">
        <x:v>Karim Haddad</x:v>
      </x:c>
      <x:c r="C19" s="24" t="str">
        <x:v>التسويق</x:v>
      </x:c>
      <x:c r="D19" s="24" t="str">
        <x:v>منسق محتوى</x:v>
      </x:c>
      <x:c r="E19" s="24" t="str">
        <x:v>نورا سيلفا</x:v>
      </x:c>
      <x:c r="F19" s="26" t="d">
        <x:v>2025-05-12T00:00:00.000Z</x:v>
      </x:c>
      <x:c r="G19" s="24" t="str">
        <x:v>عقد</x:v>
      </x:c>
      <x:c r="H19" s="24" t="str">
        <x:v>نشط</x:v>
      </x:c>
      <x:c r="I19" s="24" t="str">
        <x:v>Beirut</x:v>
      </x:c>
      <x:c r="J19" s="24" t="str">
        <x:v>karim.haddad@example.com</x:v>
      </x:c>
      <x:c r="K19" s="26" t="d">
        <x:v>2026-11-25T00:00:00.000Z</x:v>
      </x:c>
      <x:c r="L19" s="57" t="str">
        <x:f>IF(A19="","",IF(H19="منتهي الخدمة","مغلق",IF(K19="","ناقص",IF(K19&lt;'الإعداد'!$D$11,"متأخر",IF(K19&lt;='الإعداد'!$D$11+'الإعداد'!$D$12,"قريب","منتظم")))))</x:f>
        <x:v>قريب</x:v>
      </x:c>
      <x:c r="M19" s="62" t="n">
        <x:f>IF(A19="","",MAX(0,(YEAR('الإعداد'!$D$11)-YEAR(F19))*12+MONTH('الإعداد'!$D$11)-MONTH(F19)-IF(DAY('الإعداد'!$D$11)&lt;DAY(F19),1,0)))</x:f>
        <x:v>17</x:v>
      </x:c>
      <x:c r="N19" s="62" t="n">
        <x:f>IF(A19="","",COUNTIFS('الأهداف'!$B$11:$B$80,A19,'الأهداف'!$J$11:$J$80,"&lt;&gt;مكتمل",'الأهداف'!$J$11:$J$80,"&lt;&gt;ملغي"))</x:f>
        <x:v>1</x:v>
      </x:c>
      <x:c r="O19" s="62" t="n">
        <x:f>IF(A19="","",COUNTIFS('المتابعات'!$B$11:$B$90,A19,'المتابعات'!$J$11:$J$90,"&lt;&gt;",'المتابعات'!$M$11:$M$90,"&lt;&gt;نعم"))</x:f>
        <x:v>0</x:v>
      </x:c>
      <x:c r="P19" s="57" t="str">
        <x:f>IF(A19="","",IF(OR(B19="",C19="",D19="",E19="",F19="",G19="",H19="",J19="",ISERROR(SEARCH("@",J19)),COUNTIF($A$11:$A$60,A19)&gt;1),"خطأ","سليم"))</x:f>
        <x:v>سليم</x:v>
      </x:c>
      <x:c r="Q19" s="65" t="n">
        <x:f>IF(A19="",9999,IF(P19="خطأ",ROW()-10,IF(L19="متأخر",100+ROW()-10,IF(L19="ناقص",200+ROW()-10,IF(L19="قريب",300+ROW()-10,9999)))))</x:f>
        <x:v>309</x:v>
      </x:c>
      <x:c r="R19" s="4"/>
      <x:c r="S19" s="4"/>
      <x:c r="T19" s="4"/>
      <x:c r="AE19" t="str">
        <x:f>IF(A19="","",IF(COUNTIF($A$11:$A$60,A19)&gt;1,"خطأ","سليم"))</x:f>
        <x:v>سليم</x:v>
      </x:c>
    </x:row>
    <x:row r="20">
      <x:c r="A20" s="24" t="str">
        <x:v>E-010</x:v>
      </x:c>
      <x:c r="B20" s="24" t="str">
        <x:v>Lucía Torres</x:v>
      </x:c>
      <x:c r="C20" s="24" t="str">
        <x:v>نجاح العملاء</x:v>
      </x:c>
      <x:c r="D20" s="24" t="str">
        <x:v>أخصائية دعم</x:v>
      </x:c>
      <x:c r="E20" s="24" t="str">
        <x:v>نورا سيلفا</x:v>
      </x:c>
      <x:c r="F20" s="26" t="d">
        <x:v>2023-11-06T00:00:00.000Z</x:v>
      </x:c>
      <x:c r="G20" s="24" t="str">
        <x:v>دوام كامل</x:v>
      </x:c>
      <x:c r="H20" s="24" t="str">
        <x:v>منتهي الخدمة</x:v>
      </x:c>
      <x:c r="I20" s="24" t="str">
        <x:v>Madrid</x:v>
      </x:c>
      <x:c r="J20" s="24" t="str">
        <x:v>lucia.torres@example.com</x:v>
      </x:c>
      <x:c r="K20" s="26" t="d">
        <x:v>2026-09-30T00:00:00.000Z</x:v>
      </x:c>
      <x:c r="L20" s="57" t="str">
        <x:f>IF(A20="","",IF(H20="منتهي الخدمة","مغلق",IF(K20="","ناقص",IF(K20&lt;'الإعداد'!$D$11,"متأخر",IF(K20&lt;='الإعداد'!$D$11+'الإعداد'!$D$12,"قريب","منتظم")))))</x:f>
        <x:v>مغلق</x:v>
      </x:c>
      <x:c r="M20" s="62" t="n">
        <x:f>IF(A20="","",MAX(0,(YEAR('الإعداد'!$D$11)-YEAR(F20))*12+MONTH('الإعداد'!$D$11)-MONTH(F20)-IF(DAY('الإعداد'!$D$11)&lt;DAY(F20),1,0)))</x:f>
        <x:v>35</x:v>
      </x:c>
      <x:c r="N20" s="62" t="n">
        <x:f>IF(A20="","",COUNTIFS('الأهداف'!$B$11:$B$80,A20,'الأهداف'!$J$11:$J$80,"&lt;&gt;مكتمل",'الأهداف'!$J$11:$J$80,"&lt;&gt;ملغي"))</x:f>
        <x:v>0</x:v>
      </x:c>
      <x:c r="O20" s="62" t="n">
        <x:f>IF(A20="","",COUNTIFS('المتابعات'!$B$11:$B$90,A20,'المتابعات'!$J$11:$J$90,"&lt;&gt;",'المتابعات'!$M$11:$M$90,"&lt;&gt;نعم"))</x:f>
        <x:v>0</x:v>
      </x:c>
      <x:c r="P20" s="57" t="str">
        <x:f>IF(A20="","",IF(OR(B20="",C20="",D20="",E20="",F20="",G20="",H20="",J20="",ISERROR(SEARCH("@",J20)),COUNTIF($A$11:$A$60,A20)&gt;1),"خطأ","سليم"))</x:f>
        <x:v>سليم</x:v>
      </x:c>
      <x:c r="Q20" s="65" t="n">
        <x:f>IF(A20="",9999,IF(P20="خطأ",ROW()-10,IF(L20="متأخر",100+ROW()-10,IF(L20="ناقص",200+ROW()-10,IF(L20="قريب",300+ROW()-10,9999)))))</x:f>
        <x:v>9999</x:v>
      </x:c>
      <x:c r="R20" s="4"/>
      <x:c r="S20" s="4"/>
      <x:c r="T20" s="4"/>
      <x:c r="AE20" t="str">
        <x:f>IF(A20="","",IF(COUNTIF($A$11:$A$60,A20)&gt;1,"خطأ","سليم"))</x:f>
        <x:v>سليم</x:v>
      </x:c>
    </x:row>
    <x:row r="21">
      <x:c r="A21" s="24"/>
      <x:c r="B21" s="24"/>
      <x:c r="C21" s="24"/>
      <x:c r="D21" s="24"/>
      <x:c r="E21" s="24"/>
      <x:c r="F21" s="26"/>
      <x:c r="G21" s="24"/>
      <x:c r="H21" s="24"/>
      <x:c r="I21" s="24"/>
      <x:c r="J21" s="24"/>
      <x:c r="K21" s="26"/>
      <x:c r="L21" s="57" t="str">
        <x:f>IF(A21="","",IF(H21="منتهي الخدمة","مغلق",IF(K21="","ناقص",IF(K21&lt;'الإعداد'!$D$11,"متأخر",IF(K21&lt;='الإعداد'!$D$11+'الإعداد'!$D$12,"قريب","منتظم")))))</x:f>
      </x:c>
      <x:c r="M21" s="62" t="str">
        <x:f>IF(A21="","",MAX(0,(YEAR('الإعداد'!$D$11)-YEAR(F21))*12+MONTH('الإعداد'!$D$11)-MONTH(F21)-IF(DAY('الإعداد'!$D$11)&lt;DAY(F21),1,0)))</x:f>
      </x:c>
      <x:c r="N21" s="62" t="str">
        <x:f>IF(A21="","",COUNTIFS('الأهداف'!$B$11:$B$80,A21,'الأهداف'!$J$11:$J$80,"&lt;&gt;مكتمل",'الأهداف'!$J$11:$J$80,"&lt;&gt;ملغي"))</x:f>
      </x:c>
      <x:c r="O21" s="62" t="str">
        <x:f>IF(A21="","",COUNTIFS('المتابعات'!$B$11:$B$90,A21,'المتابعات'!$J$11:$J$90,"&lt;&gt;",'المتابعات'!$M$11:$M$90,"&lt;&gt;نعم"))</x:f>
      </x:c>
      <x:c r="P21" s="57" t="str">
        <x:f>IF(A21="","",IF(OR(B21="",C21="",D21="",E21="",F21="",G21="",H21="",J21="",ISERROR(SEARCH("@",J21)),COUNTIF($A$11:$A$60,A21)&gt;1),"خطأ","سليم"))</x:f>
      </x:c>
      <x:c r="Q21" s="65" t="n">
        <x:f>IF(A21="",9999,IF(P21="خطأ",ROW()-10,IF(L21="متأخر",100+ROW()-10,IF(L21="ناقص",200+ROW()-10,IF(L21="قريب",300+ROW()-10,9999)))))</x:f>
        <x:v>9999</x:v>
      </x:c>
      <x:c r="R21" s="4"/>
      <x:c r="S21" s="4"/>
      <x:c r="T21" s="4"/>
      <x:c r="AE21" t="str">
        <x:f>IF(A21="","",IF(COUNTIF($A$11:$A$60,A21)&gt;1,"خطأ","سليم"))</x:f>
      </x:c>
    </x:row>
    <x:row r="22">
      <x:c r="A22" s="24"/>
      <x:c r="B22" s="24"/>
      <x:c r="C22" s="24"/>
      <x:c r="D22" s="24"/>
      <x:c r="E22" s="24"/>
      <x:c r="F22" s="26"/>
      <x:c r="G22" s="24"/>
      <x:c r="H22" s="24"/>
      <x:c r="I22" s="24"/>
      <x:c r="J22" s="24"/>
      <x:c r="K22" s="26"/>
      <x:c r="L22" s="57" t="str">
        <x:f>IF(A22="","",IF(H22="منتهي الخدمة","مغلق",IF(K22="","ناقص",IF(K22&lt;'الإعداد'!$D$11,"متأخر",IF(K22&lt;='الإعداد'!$D$11+'الإعداد'!$D$12,"قريب","منتظم")))))</x:f>
      </x:c>
      <x:c r="M22" s="62" t="str">
        <x:f>IF(A22="","",MAX(0,(YEAR('الإعداد'!$D$11)-YEAR(F22))*12+MONTH('الإعداد'!$D$11)-MONTH(F22)-IF(DAY('الإعداد'!$D$11)&lt;DAY(F22),1,0)))</x:f>
      </x:c>
      <x:c r="N22" s="62" t="str">
        <x:f>IF(A22="","",COUNTIFS('الأهداف'!$B$11:$B$80,A22,'الأهداف'!$J$11:$J$80,"&lt;&gt;مكتمل",'الأهداف'!$J$11:$J$80,"&lt;&gt;ملغي"))</x:f>
      </x:c>
      <x:c r="O22" s="62" t="str">
        <x:f>IF(A22="","",COUNTIFS('المتابعات'!$B$11:$B$90,A22,'المتابعات'!$J$11:$J$90,"&lt;&gt;",'المتابعات'!$M$11:$M$90,"&lt;&gt;نعم"))</x:f>
      </x:c>
      <x:c r="P22" s="57" t="str">
        <x:f>IF(A22="","",IF(OR(B22="",C22="",D22="",E22="",F22="",G22="",H22="",J22="",ISERROR(SEARCH("@",J22)),COUNTIF($A$11:$A$60,A22)&gt;1),"خطأ","سليم"))</x:f>
      </x:c>
      <x:c r="Q22" s="65" t="n">
        <x:f>IF(A22="",9999,IF(P22="خطأ",ROW()-10,IF(L22="متأخر",100+ROW()-10,IF(L22="ناقص",200+ROW()-10,IF(L22="قريب",300+ROW()-10,9999)))))</x:f>
        <x:v>9999</x:v>
      </x:c>
      <x:c r="R22" s="4"/>
      <x:c r="S22" s="4"/>
      <x:c r="T22" s="4"/>
      <x:c r="AE22" t="str">
        <x:f>IF(A22="","",IF(COUNTIF($A$11:$A$60,A22)&gt;1,"خطأ","سليم"))</x:f>
      </x:c>
    </x:row>
    <x:row r="23">
      <x:c r="A23" s="24"/>
      <x:c r="B23" s="24"/>
      <x:c r="C23" s="24"/>
      <x:c r="D23" s="24"/>
      <x:c r="E23" s="24"/>
      <x:c r="F23" s="26"/>
      <x:c r="G23" s="24"/>
      <x:c r="H23" s="24"/>
      <x:c r="I23" s="24"/>
      <x:c r="J23" s="24"/>
      <x:c r="K23" s="26"/>
      <x:c r="L23" s="57" t="str">
        <x:f>IF(A23="","",IF(H23="منتهي الخدمة","مغلق",IF(K23="","ناقص",IF(K23&lt;'الإعداد'!$D$11,"متأخر",IF(K23&lt;='الإعداد'!$D$11+'الإعداد'!$D$12,"قريب","منتظم")))))</x:f>
      </x:c>
      <x:c r="M23" s="62" t="str">
        <x:f>IF(A23="","",MAX(0,(YEAR('الإعداد'!$D$11)-YEAR(F23))*12+MONTH('الإعداد'!$D$11)-MONTH(F23)-IF(DAY('الإعداد'!$D$11)&lt;DAY(F23),1,0)))</x:f>
      </x:c>
      <x:c r="N23" s="62" t="str">
        <x:f>IF(A23="","",COUNTIFS('الأهداف'!$B$11:$B$80,A23,'الأهداف'!$J$11:$J$80,"&lt;&gt;مكتمل",'الأهداف'!$J$11:$J$80,"&lt;&gt;ملغي"))</x:f>
      </x:c>
      <x:c r="O23" s="62" t="str">
        <x:f>IF(A23="","",COUNTIFS('المتابعات'!$B$11:$B$90,A23,'المتابعات'!$J$11:$J$90,"&lt;&gt;",'المتابعات'!$M$11:$M$90,"&lt;&gt;نعم"))</x:f>
      </x:c>
      <x:c r="P23" s="57" t="str">
        <x:f>IF(A23="","",IF(OR(B23="",C23="",D23="",E23="",F23="",G23="",H23="",J23="",ISERROR(SEARCH("@",J23)),COUNTIF($A$11:$A$60,A23)&gt;1),"خطأ","سليم"))</x:f>
      </x:c>
      <x:c r="Q23" s="65" t="n">
        <x:f>IF(A23="",9999,IF(P23="خطأ",ROW()-10,IF(L23="متأخر",100+ROW()-10,IF(L23="ناقص",200+ROW()-10,IF(L23="قريب",300+ROW()-10,9999)))))</x:f>
        <x:v>9999</x:v>
      </x:c>
      <x:c r="R23" s="4"/>
      <x:c r="S23" s="4"/>
      <x:c r="T23" s="4"/>
      <x:c r="AE23" t="str">
        <x:f>IF(A23="","",IF(COUNTIF($A$11:$A$60,A23)&gt;1,"خطأ","سليم"))</x:f>
      </x:c>
    </x:row>
    <x:row r="24">
      <x:c r="A24" s="24"/>
      <x:c r="B24" s="24"/>
      <x:c r="C24" s="24"/>
      <x:c r="D24" s="24"/>
      <x:c r="E24" s="24"/>
      <x:c r="F24" s="26"/>
      <x:c r="G24" s="24"/>
      <x:c r="H24" s="24"/>
      <x:c r="I24" s="24"/>
      <x:c r="J24" s="24"/>
      <x:c r="K24" s="26"/>
      <x:c r="L24" s="57" t="str">
        <x:f>IF(A24="","",IF(H24="منتهي الخدمة","مغلق",IF(K24="","ناقص",IF(K24&lt;'الإعداد'!$D$11,"متأخر",IF(K24&lt;='الإعداد'!$D$11+'الإعداد'!$D$12,"قريب","منتظم")))))</x:f>
      </x:c>
      <x:c r="M24" s="62" t="str">
        <x:f>IF(A24="","",MAX(0,(YEAR('الإعداد'!$D$11)-YEAR(F24))*12+MONTH('الإعداد'!$D$11)-MONTH(F24)-IF(DAY('الإعداد'!$D$11)&lt;DAY(F24),1,0)))</x:f>
      </x:c>
      <x:c r="N24" s="62" t="str">
        <x:f>IF(A24="","",COUNTIFS('الأهداف'!$B$11:$B$80,A24,'الأهداف'!$J$11:$J$80,"&lt;&gt;مكتمل",'الأهداف'!$J$11:$J$80,"&lt;&gt;ملغي"))</x:f>
      </x:c>
      <x:c r="O24" s="62" t="str">
        <x:f>IF(A24="","",COUNTIFS('المتابعات'!$B$11:$B$90,A24,'المتابعات'!$J$11:$J$90,"&lt;&gt;",'المتابعات'!$M$11:$M$90,"&lt;&gt;نعم"))</x:f>
      </x:c>
      <x:c r="P24" s="57" t="str">
        <x:f>IF(A24="","",IF(OR(B24="",C24="",D24="",E24="",F24="",G24="",H24="",J24="",ISERROR(SEARCH("@",J24)),COUNTIF($A$11:$A$60,A24)&gt;1),"خطأ","سليم"))</x:f>
      </x:c>
      <x:c r="Q24" s="65" t="n">
        <x:f>IF(A24="",9999,IF(P24="خطأ",ROW()-10,IF(L24="متأخر",100+ROW()-10,IF(L24="ناقص",200+ROW()-10,IF(L24="قريب",300+ROW()-10,9999)))))</x:f>
        <x:v>9999</x:v>
      </x:c>
      <x:c r="R24" s="4"/>
      <x:c r="S24" s="4"/>
      <x:c r="T24" s="4"/>
      <x:c r="AE24" t="str">
        <x:f>IF(A24="","",IF(COUNTIF($A$11:$A$60,A24)&gt;1,"خطأ","سليم"))</x:f>
      </x:c>
    </x:row>
    <x:row r="25">
      <x:c r="A25" s="24"/>
      <x:c r="B25" s="24"/>
      <x:c r="C25" s="24"/>
      <x:c r="D25" s="24"/>
      <x:c r="E25" s="24"/>
      <x:c r="F25" s="26"/>
      <x:c r="G25" s="24"/>
      <x:c r="H25" s="24"/>
      <x:c r="I25" s="24"/>
      <x:c r="J25" s="24"/>
      <x:c r="K25" s="26"/>
      <x:c r="L25" s="57" t="str">
        <x:f>IF(A25="","",IF(H25="منتهي الخدمة","مغلق",IF(K25="","ناقص",IF(K25&lt;'الإعداد'!$D$11,"متأخر",IF(K25&lt;='الإعداد'!$D$11+'الإعداد'!$D$12,"قريب","منتظم")))))</x:f>
      </x:c>
      <x:c r="M25" s="62" t="str">
        <x:f>IF(A25="","",MAX(0,(YEAR('الإعداد'!$D$11)-YEAR(F25))*12+MONTH('الإعداد'!$D$11)-MONTH(F25)-IF(DAY('الإعداد'!$D$11)&lt;DAY(F25),1,0)))</x:f>
      </x:c>
      <x:c r="N25" s="62" t="str">
        <x:f>IF(A25="","",COUNTIFS('الأهداف'!$B$11:$B$80,A25,'الأهداف'!$J$11:$J$80,"&lt;&gt;مكتمل",'الأهداف'!$J$11:$J$80,"&lt;&gt;ملغي"))</x:f>
      </x:c>
      <x:c r="O25" s="62" t="str">
        <x:f>IF(A25="","",COUNTIFS('المتابعات'!$B$11:$B$90,A25,'المتابعات'!$J$11:$J$90,"&lt;&gt;",'المتابعات'!$M$11:$M$90,"&lt;&gt;نعم"))</x:f>
      </x:c>
      <x:c r="P25" s="57" t="str">
        <x:f>IF(A25="","",IF(OR(B25="",C25="",D25="",E25="",F25="",G25="",H25="",J25="",ISERROR(SEARCH("@",J25)),COUNTIF($A$11:$A$60,A25)&gt;1),"خطأ","سليم"))</x:f>
      </x:c>
      <x:c r="Q25" s="65" t="n">
        <x:f>IF(A25="",9999,IF(P25="خطأ",ROW()-10,IF(L25="متأخر",100+ROW()-10,IF(L25="ناقص",200+ROW()-10,IF(L25="قريب",300+ROW()-10,9999)))))</x:f>
        <x:v>9999</x:v>
      </x:c>
      <x:c r="R25" s="4"/>
      <x:c r="S25" s="4"/>
      <x:c r="T25" s="4"/>
      <x:c r="AE25" t="str">
        <x:f>IF(A25="","",IF(COUNTIF($A$11:$A$60,A25)&gt;1,"خطأ","سليم"))</x:f>
      </x:c>
    </x:row>
    <x:row r="26">
      <x:c r="A26" s="24"/>
      <x:c r="B26" s="24"/>
      <x:c r="C26" s="24"/>
      <x:c r="D26" s="24"/>
      <x:c r="E26" s="24"/>
      <x:c r="F26" s="26"/>
      <x:c r="G26" s="24"/>
      <x:c r="H26" s="24"/>
      <x:c r="I26" s="24"/>
      <x:c r="J26" s="24"/>
      <x:c r="K26" s="26"/>
      <x:c r="L26" s="57" t="str">
        <x:f>IF(A26="","",IF(H26="منتهي الخدمة","مغلق",IF(K26="","ناقص",IF(K26&lt;'الإعداد'!$D$11,"متأخر",IF(K26&lt;='الإعداد'!$D$11+'الإعداد'!$D$12,"قريب","منتظم")))))</x:f>
      </x:c>
      <x:c r="M26" s="62" t="str">
        <x:f>IF(A26="","",MAX(0,(YEAR('الإعداد'!$D$11)-YEAR(F26))*12+MONTH('الإعداد'!$D$11)-MONTH(F26)-IF(DAY('الإعداد'!$D$11)&lt;DAY(F26),1,0)))</x:f>
      </x:c>
      <x:c r="N26" s="62" t="str">
        <x:f>IF(A26="","",COUNTIFS('الأهداف'!$B$11:$B$80,A26,'الأهداف'!$J$11:$J$80,"&lt;&gt;مكتمل",'الأهداف'!$J$11:$J$80,"&lt;&gt;ملغي"))</x:f>
      </x:c>
      <x:c r="O26" s="62" t="str">
        <x:f>IF(A26="","",COUNTIFS('المتابعات'!$B$11:$B$90,A26,'المتابعات'!$J$11:$J$90,"&lt;&gt;",'المتابعات'!$M$11:$M$90,"&lt;&gt;نعم"))</x:f>
      </x:c>
      <x:c r="P26" s="57" t="str">
        <x:f>IF(A26="","",IF(OR(B26="",C26="",D26="",E26="",F26="",G26="",H26="",J26="",ISERROR(SEARCH("@",J26)),COUNTIF($A$11:$A$60,A26)&gt;1),"خطأ","سليم"))</x:f>
      </x:c>
      <x:c r="Q26" s="65" t="n">
        <x:f>IF(A26="",9999,IF(P26="خطأ",ROW()-10,IF(L26="متأخر",100+ROW()-10,IF(L26="ناقص",200+ROW()-10,IF(L26="قريب",300+ROW()-10,9999)))))</x:f>
        <x:v>9999</x:v>
      </x:c>
      <x:c r="R26" s="4"/>
      <x:c r="S26" s="4"/>
      <x:c r="T26" s="4"/>
      <x:c r="AE26" t="str">
        <x:f>IF(A26="","",IF(COUNTIF($A$11:$A$60,A26)&gt;1,"خطأ","سليم"))</x:f>
      </x:c>
    </x:row>
    <x:row r="27">
      <x:c r="A27" s="24"/>
      <x:c r="B27" s="24"/>
      <x:c r="C27" s="24"/>
      <x:c r="D27" s="24"/>
      <x:c r="E27" s="24"/>
      <x:c r="F27" s="26"/>
      <x:c r="G27" s="24"/>
      <x:c r="H27" s="24"/>
      <x:c r="I27" s="24"/>
      <x:c r="J27" s="24"/>
      <x:c r="K27" s="26"/>
      <x:c r="L27" s="57" t="str">
        <x:f>IF(A27="","",IF(H27="منتهي الخدمة","مغلق",IF(K27="","ناقص",IF(K27&lt;'الإعداد'!$D$11,"متأخر",IF(K27&lt;='الإعداد'!$D$11+'الإعداد'!$D$12,"قريب","منتظم")))))</x:f>
      </x:c>
      <x:c r="M27" s="62" t="str">
        <x:f>IF(A27="","",MAX(0,(YEAR('الإعداد'!$D$11)-YEAR(F27))*12+MONTH('الإعداد'!$D$11)-MONTH(F27)-IF(DAY('الإعداد'!$D$11)&lt;DAY(F27),1,0)))</x:f>
      </x:c>
      <x:c r="N27" s="62" t="str">
        <x:f>IF(A27="","",COUNTIFS('الأهداف'!$B$11:$B$80,A27,'الأهداف'!$J$11:$J$80,"&lt;&gt;مكتمل",'الأهداف'!$J$11:$J$80,"&lt;&gt;ملغي"))</x:f>
      </x:c>
      <x:c r="O27" s="62" t="str">
        <x:f>IF(A27="","",COUNTIFS('المتابعات'!$B$11:$B$90,A27,'المتابعات'!$J$11:$J$90,"&lt;&gt;",'المتابعات'!$M$11:$M$90,"&lt;&gt;نعم"))</x:f>
      </x:c>
      <x:c r="P27" s="57" t="str">
        <x:f>IF(A27="","",IF(OR(B27="",C27="",D27="",E27="",F27="",G27="",H27="",J27="",ISERROR(SEARCH("@",J27)),COUNTIF($A$11:$A$60,A27)&gt;1),"خطأ","سليم"))</x:f>
      </x:c>
      <x:c r="Q27" s="65" t="n">
        <x:f>IF(A27="",9999,IF(P27="خطأ",ROW()-10,IF(L27="متأخر",100+ROW()-10,IF(L27="ناقص",200+ROW()-10,IF(L27="قريب",300+ROW()-10,9999)))))</x:f>
        <x:v>9999</x:v>
      </x:c>
      <x:c r="R27" s="4"/>
      <x:c r="S27" s="4"/>
      <x:c r="T27" s="4"/>
      <x:c r="AE27" t="str">
        <x:f>IF(A27="","",IF(COUNTIF($A$11:$A$60,A27)&gt;1,"خطأ","سليم"))</x:f>
      </x:c>
    </x:row>
    <x:row r="28">
      <x:c r="A28" s="24"/>
      <x:c r="B28" s="24"/>
      <x:c r="C28" s="24"/>
      <x:c r="D28" s="24"/>
      <x:c r="E28" s="24"/>
      <x:c r="F28" s="26"/>
      <x:c r="G28" s="24"/>
      <x:c r="H28" s="24"/>
      <x:c r="I28" s="24"/>
      <x:c r="J28" s="24"/>
      <x:c r="K28" s="26"/>
      <x:c r="L28" s="57" t="str">
        <x:f>IF(A28="","",IF(H28="منتهي الخدمة","مغلق",IF(K28="","ناقص",IF(K28&lt;'الإعداد'!$D$11,"متأخر",IF(K28&lt;='الإعداد'!$D$11+'الإعداد'!$D$12,"قريب","منتظم")))))</x:f>
      </x:c>
      <x:c r="M28" s="62" t="str">
        <x:f>IF(A28="","",MAX(0,(YEAR('الإعداد'!$D$11)-YEAR(F28))*12+MONTH('الإعداد'!$D$11)-MONTH(F28)-IF(DAY('الإعداد'!$D$11)&lt;DAY(F28),1,0)))</x:f>
      </x:c>
      <x:c r="N28" s="62" t="str">
        <x:f>IF(A28="","",COUNTIFS('الأهداف'!$B$11:$B$80,A28,'الأهداف'!$J$11:$J$80,"&lt;&gt;مكتمل",'الأهداف'!$J$11:$J$80,"&lt;&gt;ملغي"))</x:f>
      </x:c>
      <x:c r="O28" s="62" t="str">
        <x:f>IF(A28="","",COUNTIFS('المتابعات'!$B$11:$B$90,A28,'المتابعات'!$J$11:$J$90,"&lt;&gt;",'المتابعات'!$M$11:$M$90,"&lt;&gt;نعم"))</x:f>
      </x:c>
      <x:c r="P28" s="57" t="str">
        <x:f>IF(A28="","",IF(OR(B28="",C28="",D28="",E28="",F28="",G28="",H28="",J28="",ISERROR(SEARCH("@",J28)),COUNTIF($A$11:$A$60,A28)&gt;1),"خطأ","سليم"))</x:f>
      </x:c>
      <x:c r="Q28" s="65" t="n">
        <x:f>IF(A28="",9999,IF(P28="خطأ",ROW()-10,IF(L28="متأخر",100+ROW()-10,IF(L28="ناقص",200+ROW()-10,IF(L28="قريب",300+ROW()-10,9999)))))</x:f>
        <x:v>9999</x:v>
      </x:c>
      <x:c r="R28" s="4"/>
      <x:c r="S28" s="4"/>
      <x:c r="T28" s="4"/>
      <x:c r="AE28" t="str">
        <x:f>IF(A28="","",IF(COUNTIF($A$11:$A$60,A28)&gt;1,"خطأ","سليم"))</x:f>
      </x:c>
    </x:row>
    <x:row r="29">
      <x:c r="A29" s="24"/>
      <x:c r="B29" s="24"/>
      <x:c r="C29" s="24"/>
      <x:c r="D29" s="24"/>
      <x:c r="E29" s="24"/>
      <x:c r="F29" s="26"/>
      <x:c r="G29" s="24"/>
      <x:c r="H29" s="24"/>
      <x:c r="I29" s="24"/>
      <x:c r="J29" s="24"/>
      <x:c r="K29" s="26"/>
      <x:c r="L29" s="57" t="str">
        <x:f>IF(A29="","",IF(H29="منتهي الخدمة","مغلق",IF(K29="","ناقص",IF(K29&lt;'الإعداد'!$D$11,"متأخر",IF(K29&lt;='الإعداد'!$D$11+'الإعداد'!$D$12,"قريب","منتظم")))))</x:f>
      </x:c>
      <x:c r="M29" s="62" t="str">
        <x:f>IF(A29="","",MAX(0,(YEAR('الإعداد'!$D$11)-YEAR(F29))*12+MONTH('الإعداد'!$D$11)-MONTH(F29)-IF(DAY('الإعداد'!$D$11)&lt;DAY(F29),1,0)))</x:f>
      </x:c>
      <x:c r="N29" s="62" t="str">
        <x:f>IF(A29="","",COUNTIFS('الأهداف'!$B$11:$B$80,A29,'الأهداف'!$J$11:$J$80,"&lt;&gt;مكتمل",'الأهداف'!$J$11:$J$80,"&lt;&gt;ملغي"))</x:f>
      </x:c>
      <x:c r="O29" s="62" t="str">
        <x:f>IF(A29="","",COUNTIFS('المتابعات'!$B$11:$B$90,A29,'المتابعات'!$J$11:$J$90,"&lt;&gt;",'المتابعات'!$M$11:$M$90,"&lt;&gt;نعم"))</x:f>
      </x:c>
      <x:c r="P29" s="57" t="str">
        <x:f>IF(A29="","",IF(OR(B29="",C29="",D29="",E29="",F29="",G29="",H29="",J29="",ISERROR(SEARCH("@",J29)),COUNTIF($A$11:$A$60,A29)&gt;1),"خطأ","سليم"))</x:f>
      </x:c>
      <x:c r="Q29" s="65" t="n">
        <x:f>IF(A29="",9999,IF(P29="خطأ",ROW()-10,IF(L29="متأخر",100+ROW()-10,IF(L29="ناقص",200+ROW()-10,IF(L29="قريب",300+ROW()-10,9999)))))</x:f>
        <x:v>9999</x:v>
      </x:c>
      <x:c r="R29" s="4"/>
      <x:c r="S29" s="4"/>
      <x:c r="T29" s="4"/>
      <x:c r="AE29" t="str">
        <x:f>IF(A29="","",IF(COUNTIF($A$11:$A$60,A29)&gt;1,"خطأ","سليم"))</x:f>
      </x:c>
    </x:row>
    <x:row r="30">
      <x:c r="A30" s="24"/>
      <x:c r="B30" s="24"/>
      <x:c r="C30" s="24"/>
      <x:c r="D30" s="24"/>
      <x:c r="E30" s="24"/>
      <x:c r="F30" s="26"/>
      <x:c r="G30" s="24"/>
      <x:c r="H30" s="24"/>
      <x:c r="I30" s="24"/>
      <x:c r="J30" s="24"/>
      <x:c r="K30" s="26"/>
      <x:c r="L30" s="57" t="str">
        <x:f>IF(A30="","",IF(H30="منتهي الخدمة","مغلق",IF(K30="","ناقص",IF(K30&lt;'الإعداد'!$D$11,"متأخر",IF(K30&lt;='الإعداد'!$D$11+'الإعداد'!$D$12,"قريب","منتظم")))))</x:f>
      </x:c>
      <x:c r="M30" s="62" t="str">
        <x:f>IF(A30="","",MAX(0,(YEAR('الإعداد'!$D$11)-YEAR(F30))*12+MONTH('الإعداد'!$D$11)-MONTH(F30)-IF(DAY('الإعداد'!$D$11)&lt;DAY(F30),1,0)))</x:f>
      </x:c>
      <x:c r="N30" s="62" t="str">
        <x:f>IF(A30="","",COUNTIFS('الأهداف'!$B$11:$B$80,A30,'الأهداف'!$J$11:$J$80,"&lt;&gt;مكتمل",'الأهداف'!$J$11:$J$80,"&lt;&gt;ملغي"))</x:f>
      </x:c>
      <x:c r="O30" s="62" t="str">
        <x:f>IF(A30="","",COUNTIFS('المتابعات'!$B$11:$B$90,A30,'المتابعات'!$J$11:$J$90,"&lt;&gt;",'المتابعات'!$M$11:$M$90,"&lt;&gt;نعم"))</x:f>
      </x:c>
      <x:c r="P30" s="57" t="str">
        <x:f>IF(A30="","",IF(OR(B30="",C30="",D30="",E30="",F30="",G30="",H30="",J30="",ISERROR(SEARCH("@",J30)),COUNTIF($A$11:$A$60,A30)&gt;1),"خطأ","سليم"))</x:f>
      </x:c>
      <x:c r="Q30" s="65" t="n">
        <x:f>IF(A30="",9999,IF(P30="خطأ",ROW()-10,IF(L30="متأخر",100+ROW()-10,IF(L30="ناقص",200+ROW()-10,IF(L30="قريب",300+ROW()-10,9999)))))</x:f>
        <x:v>9999</x:v>
      </x:c>
      <x:c r="R30" s="4"/>
      <x:c r="S30" s="4"/>
      <x:c r="T30" s="4"/>
      <x:c r="AE30" t="str">
        <x:f>IF(A30="","",IF(COUNTIF($A$11:$A$60,A30)&gt;1,"خطأ","سليم"))</x:f>
      </x:c>
    </x:row>
    <x:row r="31">
      <x:c r="A31" s="24"/>
      <x:c r="B31" s="24"/>
      <x:c r="C31" s="24"/>
      <x:c r="D31" s="24"/>
      <x:c r="E31" s="24"/>
      <x:c r="F31" s="26"/>
      <x:c r="G31" s="24"/>
      <x:c r="H31" s="24"/>
      <x:c r="I31" s="24"/>
      <x:c r="J31" s="24"/>
      <x:c r="K31" s="26"/>
      <x:c r="L31" s="57" t="str">
        <x:f>IF(A31="","",IF(H31="منتهي الخدمة","مغلق",IF(K31="","ناقص",IF(K31&lt;'الإعداد'!$D$11,"متأخر",IF(K31&lt;='الإعداد'!$D$11+'الإعداد'!$D$12,"قريب","منتظم")))))</x:f>
      </x:c>
      <x:c r="M31" s="62" t="str">
        <x:f>IF(A31="","",MAX(0,(YEAR('الإعداد'!$D$11)-YEAR(F31))*12+MONTH('الإعداد'!$D$11)-MONTH(F31)-IF(DAY('الإعداد'!$D$11)&lt;DAY(F31),1,0)))</x:f>
      </x:c>
      <x:c r="N31" s="62" t="str">
        <x:f>IF(A31="","",COUNTIFS('الأهداف'!$B$11:$B$80,A31,'الأهداف'!$J$11:$J$80,"&lt;&gt;مكتمل",'الأهداف'!$J$11:$J$80,"&lt;&gt;ملغي"))</x:f>
      </x:c>
      <x:c r="O31" s="62" t="str">
        <x:f>IF(A31="","",COUNTIFS('المتابعات'!$B$11:$B$90,A31,'المتابعات'!$J$11:$J$90,"&lt;&gt;",'المتابعات'!$M$11:$M$90,"&lt;&gt;نعم"))</x:f>
      </x:c>
      <x:c r="P31" s="57" t="str">
        <x:f>IF(A31="","",IF(OR(B31="",C31="",D31="",E31="",F31="",G31="",H31="",J31="",ISERROR(SEARCH("@",J31)),COUNTIF($A$11:$A$60,A31)&gt;1),"خطأ","سليم"))</x:f>
      </x:c>
      <x:c r="Q31" s="65" t="n">
        <x:f>IF(A31="",9999,IF(P31="خطأ",ROW()-10,IF(L31="متأخر",100+ROW()-10,IF(L31="ناقص",200+ROW()-10,IF(L31="قريب",300+ROW()-10,9999)))))</x:f>
        <x:v>9999</x:v>
      </x:c>
      <x:c r="R31" s="4"/>
      <x:c r="S31" s="4"/>
      <x:c r="T31" s="4"/>
      <x:c r="AE31" t="str">
        <x:f>IF(A31="","",IF(COUNTIF($A$11:$A$60,A31)&gt;1,"خطأ","سليم"))</x:f>
      </x:c>
    </x:row>
    <x:row r="32">
      <x:c r="A32" s="24"/>
      <x:c r="B32" s="24"/>
      <x:c r="C32" s="24"/>
      <x:c r="D32" s="24"/>
      <x:c r="E32" s="24"/>
      <x:c r="F32" s="26"/>
      <x:c r="G32" s="24"/>
      <x:c r="H32" s="24"/>
      <x:c r="I32" s="24"/>
      <x:c r="J32" s="24"/>
      <x:c r="K32" s="26"/>
      <x:c r="L32" s="57" t="str">
        <x:f>IF(A32="","",IF(H32="منتهي الخدمة","مغلق",IF(K32="","ناقص",IF(K32&lt;'الإعداد'!$D$11,"متأخر",IF(K32&lt;='الإعداد'!$D$11+'الإعداد'!$D$12,"قريب","منتظم")))))</x:f>
      </x:c>
      <x:c r="M32" s="62" t="str">
        <x:f>IF(A32="","",MAX(0,(YEAR('الإعداد'!$D$11)-YEAR(F32))*12+MONTH('الإعداد'!$D$11)-MONTH(F32)-IF(DAY('الإعداد'!$D$11)&lt;DAY(F32),1,0)))</x:f>
      </x:c>
      <x:c r="N32" s="62" t="str">
        <x:f>IF(A32="","",COUNTIFS('الأهداف'!$B$11:$B$80,A32,'الأهداف'!$J$11:$J$80,"&lt;&gt;مكتمل",'الأهداف'!$J$11:$J$80,"&lt;&gt;ملغي"))</x:f>
      </x:c>
      <x:c r="O32" s="62" t="str">
        <x:f>IF(A32="","",COUNTIFS('المتابعات'!$B$11:$B$90,A32,'المتابعات'!$J$11:$J$90,"&lt;&gt;",'المتابعات'!$M$11:$M$90,"&lt;&gt;نعم"))</x:f>
      </x:c>
      <x:c r="P32" s="57" t="str">
        <x:f>IF(A32="","",IF(OR(B32="",C32="",D32="",E32="",F32="",G32="",H32="",J32="",ISERROR(SEARCH("@",J32)),COUNTIF($A$11:$A$60,A32)&gt;1),"خطأ","سليم"))</x:f>
      </x:c>
      <x:c r="Q32" s="65" t="n">
        <x:f>IF(A32="",9999,IF(P32="خطأ",ROW()-10,IF(L32="متأخر",100+ROW()-10,IF(L32="ناقص",200+ROW()-10,IF(L32="قريب",300+ROW()-10,9999)))))</x:f>
        <x:v>9999</x:v>
      </x:c>
      <x:c r="R32" s="4"/>
      <x:c r="S32" s="4"/>
      <x:c r="T32" s="4"/>
      <x:c r="AE32" t="str">
        <x:f>IF(A32="","",IF(COUNTIF($A$11:$A$60,A32)&gt;1,"خطأ","سليم"))</x:f>
      </x:c>
    </x:row>
    <x:row r="33">
      <x:c r="A33" s="24"/>
      <x:c r="B33" s="24"/>
      <x:c r="C33" s="24"/>
      <x:c r="D33" s="24"/>
      <x:c r="E33" s="24"/>
      <x:c r="F33" s="26"/>
      <x:c r="G33" s="24"/>
      <x:c r="H33" s="24"/>
      <x:c r="I33" s="24"/>
      <x:c r="J33" s="24"/>
      <x:c r="K33" s="26"/>
      <x:c r="L33" s="57" t="str">
        <x:f>IF(A33="","",IF(H33="منتهي الخدمة","مغلق",IF(K33="","ناقص",IF(K33&lt;'الإعداد'!$D$11,"متأخر",IF(K33&lt;='الإعداد'!$D$11+'الإعداد'!$D$12,"قريب","منتظم")))))</x:f>
      </x:c>
      <x:c r="M33" s="62" t="str">
        <x:f>IF(A33="","",MAX(0,(YEAR('الإعداد'!$D$11)-YEAR(F33))*12+MONTH('الإعداد'!$D$11)-MONTH(F33)-IF(DAY('الإعداد'!$D$11)&lt;DAY(F33),1,0)))</x:f>
      </x:c>
      <x:c r="N33" s="62" t="str">
        <x:f>IF(A33="","",COUNTIFS('الأهداف'!$B$11:$B$80,A33,'الأهداف'!$J$11:$J$80,"&lt;&gt;مكتمل",'الأهداف'!$J$11:$J$80,"&lt;&gt;ملغي"))</x:f>
      </x:c>
      <x:c r="O33" s="62" t="str">
        <x:f>IF(A33="","",COUNTIFS('المتابعات'!$B$11:$B$90,A33,'المتابعات'!$J$11:$J$90,"&lt;&gt;",'المتابعات'!$M$11:$M$90,"&lt;&gt;نعم"))</x:f>
      </x:c>
      <x:c r="P33" s="57" t="str">
        <x:f>IF(A33="","",IF(OR(B33="",C33="",D33="",E33="",F33="",G33="",H33="",J33="",ISERROR(SEARCH("@",J33)),COUNTIF($A$11:$A$60,A33)&gt;1),"خطأ","سليم"))</x:f>
      </x:c>
      <x:c r="Q33" s="65" t="n">
        <x:f>IF(A33="",9999,IF(P33="خطأ",ROW()-10,IF(L33="متأخر",100+ROW()-10,IF(L33="ناقص",200+ROW()-10,IF(L33="قريب",300+ROW()-10,9999)))))</x:f>
        <x:v>9999</x:v>
      </x:c>
      <x:c r="R33" s="4"/>
      <x:c r="S33" s="4"/>
      <x:c r="T33" s="4"/>
      <x:c r="AE33" t="str">
        <x:f>IF(A33="","",IF(COUNTIF($A$11:$A$60,A33)&gt;1,"خطأ","سليم"))</x:f>
      </x:c>
    </x:row>
    <x:row r="34">
      <x:c r="A34" s="24"/>
      <x:c r="B34" s="24"/>
      <x:c r="C34" s="24"/>
      <x:c r="D34" s="24"/>
      <x:c r="E34" s="24"/>
      <x:c r="F34" s="26"/>
      <x:c r="G34" s="24"/>
      <x:c r="H34" s="24"/>
      <x:c r="I34" s="24"/>
      <x:c r="J34" s="24"/>
      <x:c r="K34" s="26"/>
      <x:c r="L34" s="57" t="str">
        <x:f>IF(A34="","",IF(H34="منتهي الخدمة","مغلق",IF(K34="","ناقص",IF(K34&lt;'الإعداد'!$D$11,"متأخر",IF(K34&lt;='الإعداد'!$D$11+'الإعداد'!$D$12,"قريب","منتظم")))))</x:f>
      </x:c>
      <x:c r="M34" s="62" t="str">
        <x:f>IF(A34="","",MAX(0,(YEAR('الإعداد'!$D$11)-YEAR(F34))*12+MONTH('الإعداد'!$D$11)-MONTH(F34)-IF(DAY('الإعداد'!$D$11)&lt;DAY(F34),1,0)))</x:f>
      </x:c>
      <x:c r="N34" s="62" t="str">
        <x:f>IF(A34="","",COUNTIFS('الأهداف'!$B$11:$B$80,A34,'الأهداف'!$J$11:$J$80,"&lt;&gt;مكتمل",'الأهداف'!$J$11:$J$80,"&lt;&gt;ملغي"))</x:f>
      </x:c>
      <x:c r="O34" s="62" t="str">
        <x:f>IF(A34="","",COUNTIFS('المتابعات'!$B$11:$B$90,A34,'المتابعات'!$J$11:$J$90,"&lt;&gt;",'المتابعات'!$M$11:$M$90,"&lt;&gt;نعم"))</x:f>
      </x:c>
      <x:c r="P34" s="57" t="str">
        <x:f>IF(A34="","",IF(OR(B34="",C34="",D34="",E34="",F34="",G34="",H34="",J34="",ISERROR(SEARCH("@",J34)),COUNTIF($A$11:$A$60,A34)&gt;1),"خطأ","سليم"))</x:f>
      </x:c>
      <x:c r="Q34" s="65" t="n">
        <x:f>IF(A34="",9999,IF(P34="خطأ",ROW()-10,IF(L34="متأخر",100+ROW()-10,IF(L34="ناقص",200+ROW()-10,IF(L34="قريب",300+ROW()-10,9999)))))</x:f>
        <x:v>9999</x:v>
      </x:c>
      <x:c r="R34" s="4"/>
      <x:c r="S34" s="4"/>
      <x:c r="T34" s="4"/>
      <x:c r="AE34" t="str">
        <x:f>IF(A34="","",IF(COUNTIF($A$11:$A$60,A34)&gt;1,"خطأ","سليم"))</x:f>
      </x:c>
    </x:row>
    <x:row r="35">
      <x:c r="A35" s="24"/>
      <x:c r="B35" s="24"/>
      <x:c r="C35" s="24"/>
      <x:c r="D35" s="24"/>
      <x:c r="E35" s="24"/>
      <x:c r="F35" s="26"/>
      <x:c r="G35" s="24"/>
      <x:c r="H35" s="24"/>
      <x:c r="I35" s="24"/>
      <x:c r="J35" s="24"/>
      <x:c r="K35" s="26"/>
      <x:c r="L35" s="57" t="str">
        <x:f>IF(A35="","",IF(H35="منتهي الخدمة","مغلق",IF(K35="","ناقص",IF(K35&lt;'الإعداد'!$D$11,"متأخر",IF(K35&lt;='الإعداد'!$D$11+'الإعداد'!$D$12,"قريب","منتظم")))))</x:f>
      </x:c>
      <x:c r="M35" s="62" t="str">
        <x:f>IF(A35="","",MAX(0,(YEAR('الإعداد'!$D$11)-YEAR(F35))*12+MONTH('الإعداد'!$D$11)-MONTH(F35)-IF(DAY('الإعداد'!$D$11)&lt;DAY(F35),1,0)))</x:f>
      </x:c>
      <x:c r="N35" s="62" t="str">
        <x:f>IF(A35="","",COUNTIFS('الأهداف'!$B$11:$B$80,A35,'الأهداف'!$J$11:$J$80,"&lt;&gt;مكتمل",'الأهداف'!$J$11:$J$80,"&lt;&gt;ملغي"))</x:f>
      </x:c>
      <x:c r="O35" s="62" t="str">
        <x:f>IF(A35="","",COUNTIFS('المتابعات'!$B$11:$B$90,A35,'المتابعات'!$J$11:$J$90,"&lt;&gt;",'المتابعات'!$M$11:$M$90,"&lt;&gt;نعم"))</x:f>
      </x:c>
      <x:c r="P35" s="57" t="str">
        <x:f>IF(A35="","",IF(OR(B35="",C35="",D35="",E35="",F35="",G35="",H35="",J35="",ISERROR(SEARCH("@",J35)),COUNTIF($A$11:$A$60,A35)&gt;1),"خطأ","سليم"))</x:f>
      </x:c>
      <x:c r="Q35" s="65" t="n">
        <x:f>IF(A35="",9999,IF(P35="خطأ",ROW()-10,IF(L35="متأخر",100+ROW()-10,IF(L35="ناقص",200+ROW()-10,IF(L35="قريب",300+ROW()-10,9999)))))</x:f>
        <x:v>9999</x:v>
      </x:c>
      <x:c r="R35" s="4"/>
      <x:c r="S35" s="4"/>
      <x:c r="T35" s="4"/>
      <x:c r="AE35" t="str">
        <x:f>IF(A35="","",IF(COUNTIF($A$11:$A$60,A35)&gt;1,"خطأ","سليم"))</x:f>
      </x:c>
    </x:row>
    <x:row r="36">
      <x:c r="A36" s="24"/>
      <x:c r="B36" s="24"/>
      <x:c r="C36" s="24"/>
      <x:c r="D36" s="24"/>
      <x:c r="E36" s="24"/>
      <x:c r="F36" s="26"/>
      <x:c r="G36" s="24"/>
      <x:c r="H36" s="24"/>
      <x:c r="I36" s="24"/>
      <x:c r="J36" s="24"/>
      <x:c r="K36" s="26"/>
      <x:c r="L36" s="57" t="str">
        <x:f>IF(A36="","",IF(H36="منتهي الخدمة","مغلق",IF(K36="","ناقص",IF(K36&lt;'الإعداد'!$D$11,"متأخر",IF(K36&lt;='الإعداد'!$D$11+'الإعداد'!$D$12,"قريب","منتظم")))))</x:f>
      </x:c>
      <x:c r="M36" s="62" t="str">
        <x:f>IF(A36="","",MAX(0,(YEAR('الإعداد'!$D$11)-YEAR(F36))*12+MONTH('الإعداد'!$D$11)-MONTH(F36)-IF(DAY('الإعداد'!$D$11)&lt;DAY(F36),1,0)))</x:f>
      </x:c>
      <x:c r="N36" s="62" t="str">
        <x:f>IF(A36="","",COUNTIFS('الأهداف'!$B$11:$B$80,A36,'الأهداف'!$J$11:$J$80,"&lt;&gt;مكتمل",'الأهداف'!$J$11:$J$80,"&lt;&gt;ملغي"))</x:f>
      </x:c>
      <x:c r="O36" s="62" t="str">
        <x:f>IF(A36="","",COUNTIFS('المتابعات'!$B$11:$B$90,A36,'المتابعات'!$J$11:$J$90,"&lt;&gt;",'المتابعات'!$M$11:$M$90,"&lt;&gt;نعم"))</x:f>
      </x:c>
      <x:c r="P36" s="57" t="str">
        <x:f>IF(A36="","",IF(OR(B36="",C36="",D36="",E36="",F36="",G36="",H36="",J36="",ISERROR(SEARCH("@",J36)),COUNTIF($A$11:$A$60,A36)&gt;1),"خطأ","سليم"))</x:f>
      </x:c>
      <x:c r="Q36" s="65" t="n">
        <x:f>IF(A36="",9999,IF(P36="خطأ",ROW()-10,IF(L36="متأخر",100+ROW()-10,IF(L36="ناقص",200+ROW()-10,IF(L36="قريب",300+ROW()-10,9999)))))</x:f>
        <x:v>9999</x:v>
      </x:c>
      <x:c r="R36" s="4"/>
      <x:c r="S36" s="4"/>
      <x:c r="T36" s="4"/>
      <x:c r="AE36" t="str">
        <x:f>IF(A36="","",IF(COUNTIF($A$11:$A$60,A36)&gt;1,"خطأ","سليم"))</x:f>
      </x:c>
    </x:row>
    <x:row r="37">
      <x:c r="A37" s="24"/>
      <x:c r="B37" s="24"/>
      <x:c r="C37" s="24"/>
      <x:c r="D37" s="24"/>
      <x:c r="E37" s="24"/>
      <x:c r="F37" s="26"/>
      <x:c r="G37" s="24"/>
      <x:c r="H37" s="24"/>
      <x:c r="I37" s="24"/>
      <x:c r="J37" s="24"/>
      <x:c r="K37" s="26"/>
      <x:c r="L37" s="57" t="str">
        <x:f>IF(A37="","",IF(H37="منتهي الخدمة","مغلق",IF(K37="","ناقص",IF(K37&lt;'الإعداد'!$D$11,"متأخر",IF(K37&lt;='الإعداد'!$D$11+'الإعداد'!$D$12,"قريب","منتظم")))))</x:f>
      </x:c>
      <x:c r="M37" s="62" t="str">
        <x:f>IF(A37="","",MAX(0,(YEAR('الإعداد'!$D$11)-YEAR(F37))*12+MONTH('الإعداد'!$D$11)-MONTH(F37)-IF(DAY('الإعداد'!$D$11)&lt;DAY(F37),1,0)))</x:f>
      </x:c>
      <x:c r="N37" s="62" t="str">
        <x:f>IF(A37="","",COUNTIFS('الأهداف'!$B$11:$B$80,A37,'الأهداف'!$J$11:$J$80,"&lt;&gt;مكتمل",'الأهداف'!$J$11:$J$80,"&lt;&gt;ملغي"))</x:f>
      </x:c>
      <x:c r="O37" s="62" t="str">
        <x:f>IF(A37="","",COUNTIFS('المتابعات'!$B$11:$B$90,A37,'المتابعات'!$J$11:$J$90,"&lt;&gt;",'المتابعات'!$M$11:$M$90,"&lt;&gt;نعم"))</x:f>
      </x:c>
      <x:c r="P37" s="57" t="str">
        <x:f>IF(A37="","",IF(OR(B37="",C37="",D37="",E37="",F37="",G37="",H37="",J37="",ISERROR(SEARCH("@",J37)),COUNTIF($A$11:$A$60,A37)&gt;1),"خطأ","سليم"))</x:f>
      </x:c>
      <x:c r="Q37" s="65" t="n">
        <x:f>IF(A37="",9999,IF(P37="خطأ",ROW()-10,IF(L37="متأخر",100+ROW()-10,IF(L37="ناقص",200+ROW()-10,IF(L37="قريب",300+ROW()-10,9999)))))</x:f>
        <x:v>9999</x:v>
      </x:c>
      <x:c r="R37" s="4"/>
      <x:c r="S37" s="4"/>
      <x:c r="T37" s="4"/>
      <x:c r="AE37" t="str">
        <x:f>IF(A37="","",IF(COUNTIF($A$11:$A$60,A37)&gt;1,"خطأ","سليم"))</x:f>
      </x:c>
    </x:row>
    <x:row r="38">
      <x:c r="A38" s="24"/>
      <x:c r="B38" s="24"/>
      <x:c r="C38" s="24"/>
      <x:c r="D38" s="24"/>
      <x:c r="E38" s="24"/>
      <x:c r="F38" s="26"/>
      <x:c r="G38" s="24"/>
      <x:c r="H38" s="24"/>
      <x:c r="I38" s="24"/>
      <x:c r="J38" s="24"/>
      <x:c r="K38" s="26"/>
      <x:c r="L38" s="57" t="str">
        <x:f>IF(A38="","",IF(H38="منتهي الخدمة","مغلق",IF(K38="","ناقص",IF(K38&lt;'الإعداد'!$D$11,"متأخر",IF(K38&lt;='الإعداد'!$D$11+'الإعداد'!$D$12,"قريب","منتظم")))))</x:f>
      </x:c>
      <x:c r="M38" s="62" t="str">
        <x:f>IF(A38="","",MAX(0,(YEAR('الإعداد'!$D$11)-YEAR(F38))*12+MONTH('الإعداد'!$D$11)-MONTH(F38)-IF(DAY('الإعداد'!$D$11)&lt;DAY(F38),1,0)))</x:f>
      </x:c>
      <x:c r="N38" s="62" t="str">
        <x:f>IF(A38="","",COUNTIFS('الأهداف'!$B$11:$B$80,A38,'الأهداف'!$J$11:$J$80,"&lt;&gt;مكتمل",'الأهداف'!$J$11:$J$80,"&lt;&gt;ملغي"))</x:f>
      </x:c>
      <x:c r="O38" s="62" t="str">
        <x:f>IF(A38="","",COUNTIFS('المتابعات'!$B$11:$B$90,A38,'المتابعات'!$J$11:$J$90,"&lt;&gt;",'المتابعات'!$M$11:$M$90,"&lt;&gt;نعم"))</x:f>
      </x:c>
      <x:c r="P38" s="57" t="str">
        <x:f>IF(A38="","",IF(OR(B38="",C38="",D38="",E38="",F38="",G38="",H38="",J38="",ISERROR(SEARCH("@",J38)),COUNTIF($A$11:$A$60,A38)&gt;1),"خطأ","سليم"))</x:f>
      </x:c>
      <x:c r="Q38" s="65" t="n">
        <x:f>IF(A38="",9999,IF(P38="خطأ",ROW()-10,IF(L38="متأخر",100+ROW()-10,IF(L38="ناقص",200+ROW()-10,IF(L38="قريب",300+ROW()-10,9999)))))</x:f>
        <x:v>9999</x:v>
      </x:c>
      <x:c r="R38" s="4"/>
      <x:c r="S38" s="4"/>
      <x:c r="T38" s="4"/>
      <x:c r="AE38" t="str">
        <x:f>IF(A38="","",IF(COUNTIF($A$11:$A$60,A38)&gt;1,"خطأ","سليم"))</x:f>
      </x:c>
    </x:row>
    <x:row r="39">
      <x:c r="A39" s="24"/>
      <x:c r="B39" s="24"/>
      <x:c r="C39" s="24"/>
      <x:c r="D39" s="24"/>
      <x:c r="E39" s="24"/>
      <x:c r="F39" s="26"/>
      <x:c r="G39" s="24"/>
      <x:c r="H39" s="24"/>
      <x:c r="I39" s="24"/>
      <x:c r="J39" s="24"/>
      <x:c r="K39" s="26"/>
      <x:c r="L39" s="57" t="str">
        <x:f>IF(A39="","",IF(H39="منتهي الخدمة","مغلق",IF(K39="","ناقص",IF(K39&lt;'الإعداد'!$D$11,"متأخر",IF(K39&lt;='الإعداد'!$D$11+'الإعداد'!$D$12,"قريب","منتظم")))))</x:f>
      </x:c>
      <x:c r="M39" s="62" t="str">
        <x:f>IF(A39="","",MAX(0,(YEAR('الإعداد'!$D$11)-YEAR(F39))*12+MONTH('الإعداد'!$D$11)-MONTH(F39)-IF(DAY('الإعداد'!$D$11)&lt;DAY(F39),1,0)))</x:f>
      </x:c>
      <x:c r="N39" s="62" t="str">
        <x:f>IF(A39="","",COUNTIFS('الأهداف'!$B$11:$B$80,A39,'الأهداف'!$J$11:$J$80,"&lt;&gt;مكتمل",'الأهداف'!$J$11:$J$80,"&lt;&gt;ملغي"))</x:f>
      </x:c>
      <x:c r="O39" s="62" t="str">
        <x:f>IF(A39="","",COUNTIFS('المتابعات'!$B$11:$B$90,A39,'المتابعات'!$J$11:$J$90,"&lt;&gt;",'المتابعات'!$M$11:$M$90,"&lt;&gt;نعم"))</x:f>
      </x:c>
      <x:c r="P39" s="57" t="str">
        <x:f>IF(A39="","",IF(OR(B39="",C39="",D39="",E39="",F39="",G39="",H39="",J39="",ISERROR(SEARCH("@",J39)),COUNTIF($A$11:$A$60,A39)&gt;1),"خطأ","سليم"))</x:f>
      </x:c>
      <x:c r="Q39" s="65" t="n">
        <x:f>IF(A39="",9999,IF(P39="خطأ",ROW()-10,IF(L39="متأخر",100+ROW()-10,IF(L39="ناقص",200+ROW()-10,IF(L39="قريب",300+ROW()-10,9999)))))</x:f>
        <x:v>9999</x:v>
      </x:c>
      <x:c r="R39" s="4"/>
      <x:c r="S39" s="4"/>
      <x:c r="T39" s="4"/>
      <x:c r="AE39" t="str">
        <x:f>IF(A39="","",IF(COUNTIF($A$11:$A$60,A39)&gt;1,"خطأ","سليم"))</x:f>
      </x:c>
    </x:row>
    <x:row r="40">
      <x:c r="A40" s="24"/>
      <x:c r="B40" s="24"/>
      <x:c r="C40" s="24"/>
      <x:c r="D40" s="24"/>
      <x:c r="E40" s="24"/>
      <x:c r="F40" s="26"/>
      <x:c r="G40" s="24"/>
      <x:c r="H40" s="24"/>
      <x:c r="I40" s="24"/>
      <x:c r="J40" s="24"/>
      <x:c r="K40" s="26"/>
      <x:c r="L40" s="57" t="str">
        <x:f>IF(A40="","",IF(H40="منتهي الخدمة","مغلق",IF(K40="","ناقص",IF(K40&lt;'الإعداد'!$D$11,"متأخر",IF(K40&lt;='الإعداد'!$D$11+'الإعداد'!$D$12,"قريب","منتظم")))))</x:f>
      </x:c>
      <x:c r="M40" s="62" t="str">
        <x:f>IF(A40="","",MAX(0,(YEAR('الإعداد'!$D$11)-YEAR(F40))*12+MONTH('الإعداد'!$D$11)-MONTH(F40)-IF(DAY('الإعداد'!$D$11)&lt;DAY(F40),1,0)))</x:f>
      </x:c>
      <x:c r="N40" s="62" t="str">
        <x:f>IF(A40="","",COUNTIFS('الأهداف'!$B$11:$B$80,A40,'الأهداف'!$J$11:$J$80,"&lt;&gt;مكتمل",'الأهداف'!$J$11:$J$80,"&lt;&gt;ملغي"))</x:f>
      </x:c>
      <x:c r="O40" s="62" t="str">
        <x:f>IF(A40="","",COUNTIFS('المتابعات'!$B$11:$B$90,A40,'المتابعات'!$J$11:$J$90,"&lt;&gt;",'المتابعات'!$M$11:$M$90,"&lt;&gt;نعم"))</x:f>
      </x:c>
      <x:c r="P40" s="57" t="str">
        <x:f>IF(A40="","",IF(OR(B40="",C40="",D40="",E40="",F40="",G40="",H40="",J40="",ISERROR(SEARCH("@",J40)),COUNTIF($A$11:$A$60,A40)&gt;1),"خطأ","سليم"))</x:f>
      </x:c>
      <x:c r="Q40" s="65" t="n">
        <x:f>IF(A40="",9999,IF(P40="خطأ",ROW()-10,IF(L40="متأخر",100+ROW()-10,IF(L40="ناقص",200+ROW()-10,IF(L40="قريب",300+ROW()-10,9999)))))</x:f>
        <x:v>9999</x:v>
      </x:c>
      <x:c r="R40" s="4"/>
      <x:c r="S40" s="4"/>
      <x:c r="T40" s="4"/>
      <x:c r="AE40" t="str">
        <x:f>IF(A40="","",IF(COUNTIF($A$11:$A$60,A40)&gt;1,"خطأ","سليم"))</x:f>
      </x:c>
    </x:row>
    <x:row r="41">
      <x:c r="A41" s="24"/>
      <x:c r="B41" s="24"/>
      <x:c r="C41" s="24"/>
      <x:c r="D41" s="24"/>
      <x:c r="E41" s="24"/>
      <x:c r="F41" s="26"/>
      <x:c r="G41" s="24"/>
      <x:c r="H41" s="24"/>
      <x:c r="I41" s="24"/>
      <x:c r="J41" s="24"/>
      <x:c r="K41" s="26"/>
      <x:c r="L41" s="57" t="str">
        <x:f>IF(A41="","",IF(H41="منتهي الخدمة","مغلق",IF(K41="","ناقص",IF(K41&lt;'الإعداد'!$D$11,"متأخر",IF(K41&lt;='الإعداد'!$D$11+'الإعداد'!$D$12,"قريب","منتظم")))))</x:f>
      </x:c>
      <x:c r="M41" s="62" t="str">
        <x:f>IF(A41="","",MAX(0,(YEAR('الإعداد'!$D$11)-YEAR(F41))*12+MONTH('الإعداد'!$D$11)-MONTH(F41)-IF(DAY('الإعداد'!$D$11)&lt;DAY(F41),1,0)))</x:f>
      </x:c>
      <x:c r="N41" s="62" t="str">
        <x:f>IF(A41="","",COUNTIFS('الأهداف'!$B$11:$B$80,A41,'الأهداف'!$J$11:$J$80,"&lt;&gt;مكتمل",'الأهداف'!$J$11:$J$80,"&lt;&gt;ملغي"))</x:f>
      </x:c>
      <x:c r="O41" s="62" t="str">
        <x:f>IF(A41="","",COUNTIFS('المتابعات'!$B$11:$B$90,A41,'المتابعات'!$J$11:$J$90,"&lt;&gt;",'المتابعات'!$M$11:$M$90,"&lt;&gt;نعم"))</x:f>
      </x:c>
      <x:c r="P41" s="57" t="str">
        <x:f>IF(A41="","",IF(OR(B41="",C41="",D41="",E41="",F41="",G41="",H41="",J41="",ISERROR(SEARCH("@",J41)),COUNTIF($A$11:$A$60,A41)&gt;1),"خطأ","سليم"))</x:f>
      </x:c>
      <x:c r="Q41" s="65" t="n">
        <x:f>IF(A41="",9999,IF(P41="خطأ",ROW()-10,IF(L41="متأخر",100+ROW()-10,IF(L41="ناقص",200+ROW()-10,IF(L41="قريب",300+ROW()-10,9999)))))</x:f>
        <x:v>9999</x:v>
      </x:c>
      <x:c r="R41" s="4"/>
      <x:c r="S41" s="4"/>
      <x:c r="T41" s="4"/>
      <x:c r="AE41" t="str">
        <x:f>IF(A41="","",IF(COUNTIF($A$11:$A$60,A41)&gt;1,"خطأ","سليم"))</x:f>
      </x:c>
    </x:row>
    <x:row r="42">
      <x:c r="A42" s="24"/>
      <x:c r="B42" s="24"/>
      <x:c r="C42" s="24"/>
      <x:c r="D42" s="24"/>
      <x:c r="E42" s="24"/>
      <x:c r="F42" s="26"/>
      <x:c r="G42" s="24"/>
      <x:c r="H42" s="24"/>
      <x:c r="I42" s="24"/>
      <x:c r="J42" s="24"/>
      <x:c r="K42" s="26"/>
      <x:c r="L42" s="57" t="str">
        <x:f>IF(A42="","",IF(H42="منتهي الخدمة","مغلق",IF(K42="","ناقص",IF(K42&lt;'الإعداد'!$D$11,"متأخر",IF(K42&lt;='الإعداد'!$D$11+'الإعداد'!$D$12,"قريب","منتظم")))))</x:f>
      </x:c>
      <x:c r="M42" s="62" t="str">
        <x:f>IF(A42="","",MAX(0,(YEAR('الإعداد'!$D$11)-YEAR(F42))*12+MONTH('الإعداد'!$D$11)-MONTH(F42)-IF(DAY('الإعداد'!$D$11)&lt;DAY(F42),1,0)))</x:f>
      </x:c>
      <x:c r="N42" s="62" t="str">
        <x:f>IF(A42="","",COUNTIFS('الأهداف'!$B$11:$B$80,A42,'الأهداف'!$J$11:$J$80,"&lt;&gt;مكتمل",'الأهداف'!$J$11:$J$80,"&lt;&gt;ملغي"))</x:f>
      </x:c>
      <x:c r="O42" s="62" t="str">
        <x:f>IF(A42="","",COUNTIFS('المتابعات'!$B$11:$B$90,A42,'المتابعات'!$J$11:$J$90,"&lt;&gt;",'المتابعات'!$M$11:$M$90,"&lt;&gt;نعم"))</x:f>
      </x:c>
      <x:c r="P42" s="57" t="str">
        <x:f>IF(A42="","",IF(OR(B42="",C42="",D42="",E42="",F42="",G42="",H42="",J42="",ISERROR(SEARCH("@",J42)),COUNTIF($A$11:$A$60,A42)&gt;1),"خطأ","سليم"))</x:f>
      </x:c>
      <x:c r="Q42" s="65" t="n">
        <x:f>IF(A42="",9999,IF(P42="خطأ",ROW()-10,IF(L42="متأخر",100+ROW()-10,IF(L42="ناقص",200+ROW()-10,IF(L42="قريب",300+ROW()-10,9999)))))</x:f>
        <x:v>9999</x:v>
      </x:c>
      <x:c r="R42" s="4"/>
      <x:c r="S42" s="4"/>
      <x:c r="T42" s="4"/>
      <x:c r="AE42" t="str">
        <x:f>IF(A42="","",IF(COUNTIF($A$11:$A$60,A42)&gt;1,"خطأ","سليم"))</x:f>
      </x:c>
    </x:row>
    <x:row r="43">
      <x:c r="A43" s="24"/>
      <x:c r="B43" s="24"/>
      <x:c r="C43" s="24"/>
      <x:c r="D43" s="24"/>
      <x:c r="E43" s="24"/>
      <x:c r="F43" s="26"/>
      <x:c r="G43" s="24"/>
      <x:c r="H43" s="24"/>
      <x:c r="I43" s="24"/>
      <x:c r="J43" s="24"/>
      <x:c r="K43" s="26"/>
      <x:c r="L43" s="57" t="str">
        <x:f>IF(A43="","",IF(H43="منتهي الخدمة","مغلق",IF(K43="","ناقص",IF(K43&lt;'الإعداد'!$D$11,"متأخر",IF(K43&lt;='الإعداد'!$D$11+'الإعداد'!$D$12,"قريب","منتظم")))))</x:f>
      </x:c>
      <x:c r="M43" s="62" t="str">
        <x:f>IF(A43="","",MAX(0,(YEAR('الإعداد'!$D$11)-YEAR(F43))*12+MONTH('الإعداد'!$D$11)-MONTH(F43)-IF(DAY('الإعداد'!$D$11)&lt;DAY(F43),1,0)))</x:f>
      </x:c>
      <x:c r="N43" s="62" t="str">
        <x:f>IF(A43="","",COUNTIFS('الأهداف'!$B$11:$B$80,A43,'الأهداف'!$J$11:$J$80,"&lt;&gt;مكتمل",'الأهداف'!$J$11:$J$80,"&lt;&gt;ملغي"))</x:f>
      </x:c>
      <x:c r="O43" s="62" t="str">
        <x:f>IF(A43="","",COUNTIFS('المتابعات'!$B$11:$B$90,A43,'المتابعات'!$J$11:$J$90,"&lt;&gt;",'المتابعات'!$M$11:$M$90,"&lt;&gt;نعم"))</x:f>
      </x:c>
      <x:c r="P43" s="57" t="str">
        <x:f>IF(A43="","",IF(OR(B43="",C43="",D43="",E43="",F43="",G43="",H43="",J43="",ISERROR(SEARCH("@",J43)),COUNTIF($A$11:$A$60,A43)&gt;1),"خطأ","سليم"))</x:f>
      </x:c>
      <x:c r="Q43" s="65" t="n">
        <x:f>IF(A43="",9999,IF(P43="خطأ",ROW()-10,IF(L43="متأخر",100+ROW()-10,IF(L43="ناقص",200+ROW()-10,IF(L43="قريب",300+ROW()-10,9999)))))</x:f>
        <x:v>9999</x:v>
      </x:c>
      <x:c r="R43" s="4"/>
      <x:c r="S43" s="4"/>
      <x:c r="T43" s="4"/>
      <x:c r="AE43" t="str">
        <x:f>IF(A43="","",IF(COUNTIF($A$11:$A$60,A43)&gt;1,"خطأ","سليم"))</x:f>
      </x:c>
    </x:row>
    <x:row r="44">
      <x:c r="A44" s="24"/>
      <x:c r="B44" s="24"/>
      <x:c r="C44" s="24"/>
      <x:c r="D44" s="24"/>
      <x:c r="E44" s="24"/>
      <x:c r="F44" s="26"/>
      <x:c r="G44" s="24"/>
      <x:c r="H44" s="24"/>
      <x:c r="I44" s="24"/>
      <x:c r="J44" s="24"/>
      <x:c r="K44" s="26"/>
      <x:c r="L44" s="57" t="str">
        <x:f>IF(A44="","",IF(H44="منتهي الخدمة","مغلق",IF(K44="","ناقص",IF(K44&lt;'الإعداد'!$D$11,"متأخر",IF(K44&lt;='الإعداد'!$D$11+'الإعداد'!$D$12,"قريب","منتظم")))))</x:f>
      </x:c>
      <x:c r="M44" s="62" t="str">
        <x:f>IF(A44="","",MAX(0,(YEAR('الإعداد'!$D$11)-YEAR(F44))*12+MONTH('الإعداد'!$D$11)-MONTH(F44)-IF(DAY('الإعداد'!$D$11)&lt;DAY(F44),1,0)))</x:f>
      </x:c>
      <x:c r="N44" s="62" t="str">
        <x:f>IF(A44="","",COUNTIFS('الأهداف'!$B$11:$B$80,A44,'الأهداف'!$J$11:$J$80,"&lt;&gt;مكتمل",'الأهداف'!$J$11:$J$80,"&lt;&gt;ملغي"))</x:f>
      </x:c>
      <x:c r="O44" s="62" t="str">
        <x:f>IF(A44="","",COUNTIFS('المتابعات'!$B$11:$B$90,A44,'المتابعات'!$J$11:$J$90,"&lt;&gt;",'المتابعات'!$M$11:$M$90,"&lt;&gt;نعم"))</x:f>
      </x:c>
      <x:c r="P44" s="57" t="str">
        <x:f>IF(A44="","",IF(OR(B44="",C44="",D44="",E44="",F44="",G44="",H44="",J44="",ISERROR(SEARCH("@",J44)),COUNTIF($A$11:$A$60,A44)&gt;1),"خطأ","سليم"))</x:f>
      </x:c>
      <x:c r="Q44" s="65" t="n">
        <x:f>IF(A44="",9999,IF(P44="خطأ",ROW()-10,IF(L44="متأخر",100+ROW()-10,IF(L44="ناقص",200+ROW()-10,IF(L44="قريب",300+ROW()-10,9999)))))</x:f>
        <x:v>9999</x:v>
      </x:c>
      <x:c r="R44" s="4"/>
      <x:c r="S44" s="4"/>
      <x:c r="T44" s="4"/>
      <x:c r="AE44" t="str">
        <x:f>IF(A44="","",IF(COUNTIF($A$11:$A$60,A44)&gt;1,"خطأ","سليم"))</x:f>
      </x:c>
    </x:row>
    <x:row r="45">
      <x:c r="A45" s="24"/>
      <x:c r="B45" s="24"/>
      <x:c r="C45" s="24"/>
      <x:c r="D45" s="24"/>
      <x:c r="E45" s="24"/>
      <x:c r="F45" s="26"/>
      <x:c r="G45" s="24"/>
      <x:c r="H45" s="24"/>
      <x:c r="I45" s="24"/>
      <x:c r="J45" s="24"/>
      <x:c r="K45" s="26"/>
      <x:c r="L45" s="57" t="str">
        <x:f>IF(A45="","",IF(H45="منتهي الخدمة","مغلق",IF(K45="","ناقص",IF(K45&lt;'الإعداد'!$D$11,"متأخر",IF(K45&lt;='الإعداد'!$D$11+'الإعداد'!$D$12,"قريب","منتظم")))))</x:f>
      </x:c>
      <x:c r="M45" s="62" t="str">
        <x:f>IF(A45="","",MAX(0,(YEAR('الإعداد'!$D$11)-YEAR(F45))*12+MONTH('الإعداد'!$D$11)-MONTH(F45)-IF(DAY('الإعداد'!$D$11)&lt;DAY(F45),1,0)))</x:f>
      </x:c>
      <x:c r="N45" s="62" t="str">
        <x:f>IF(A45="","",COUNTIFS('الأهداف'!$B$11:$B$80,A45,'الأهداف'!$J$11:$J$80,"&lt;&gt;مكتمل",'الأهداف'!$J$11:$J$80,"&lt;&gt;ملغي"))</x:f>
      </x:c>
      <x:c r="O45" s="62" t="str">
        <x:f>IF(A45="","",COUNTIFS('المتابعات'!$B$11:$B$90,A45,'المتابعات'!$J$11:$J$90,"&lt;&gt;",'المتابعات'!$M$11:$M$90,"&lt;&gt;نعم"))</x:f>
      </x:c>
      <x:c r="P45" s="57" t="str">
        <x:f>IF(A45="","",IF(OR(B45="",C45="",D45="",E45="",F45="",G45="",H45="",J45="",ISERROR(SEARCH("@",J45)),COUNTIF($A$11:$A$60,A45)&gt;1),"خطأ","سليم"))</x:f>
      </x:c>
      <x:c r="Q45" s="65" t="n">
        <x:f>IF(A45="",9999,IF(P45="خطأ",ROW()-10,IF(L45="متأخر",100+ROW()-10,IF(L45="ناقص",200+ROW()-10,IF(L45="قريب",300+ROW()-10,9999)))))</x:f>
        <x:v>9999</x:v>
      </x:c>
      <x:c r="R45" s="4"/>
      <x:c r="S45" s="4"/>
      <x:c r="T45" s="4"/>
      <x:c r="AE45" t="str">
        <x:f>IF(A45="","",IF(COUNTIF($A$11:$A$60,A45)&gt;1,"خطأ","سليم"))</x:f>
      </x:c>
    </x:row>
    <x:row r="46">
      <x:c r="A46" s="24"/>
      <x:c r="B46" s="24"/>
      <x:c r="C46" s="24"/>
      <x:c r="D46" s="24"/>
      <x:c r="E46" s="24"/>
      <x:c r="F46" s="26"/>
      <x:c r="G46" s="24"/>
      <x:c r="H46" s="24"/>
      <x:c r="I46" s="24"/>
      <x:c r="J46" s="24"/>
      <x:c r="K46" s="26"/>
      <x:c r="L46" s="57" t="str">
        <x:f>IF(A46="","",IF(H46="منتهي الخدمة","مغلق",IF(K46="","ناقص",IF(K46&lt;'الإعداد'!$D$11,"متأخر",IF(K46&lt;='الإعداد'!$D$11+'الإعداد'!$D$12,"قريب","منتظم")))))</x:f>
      </x:c>
      <x:c r="M46" s="62" t="str">
        <x:f>IF(A46="","",MAX(0,(YEAR('الإعداد'!$D$11)-YEAR(F46))*12+MONTH('الإعداد'!$D$11)-MONTH(F46)-IF(DAY('الإعداد'!$D$11)&lt;DAY(F46),1,0)))</x:f>
      </x:c>
      <x:c r="N46" s="62" t="str">
        <x:f>IF(A46="","",COUNTIFS('الأهداف'!$B$11:$B$80,A46,'الأهداف'!$J$11:$J$80,"&lt;&gt;مكتمل",'الأهداف'!$J$11:$J$80,"&lt;&gt;ملغي"))</x:f>
      </x:c>
      <x:c r="O46" s="62" t="str">
        <x:f>IF(A46="","",COUNTIFS('المتابعات'!$B$11:$B$90,A46,'المتابعات'!$J$11:$J$90,"&lt;&gt;",'المتابعات'!$M$11:$M$90,"&lt;&gt;نعم"))</x:f>
      </x:c>
      <x:c r="P46" s="57" t="str">
        <x:f>IF(A46="","",IF(OR(B46="",C46="",D46="",E46="",F46="",G46="",H46="",J46="",ISERROR(SEARCH("@",J46)),COUNTIF($A$11:$A$60,A46)&gt;1),"خطأ","سليم"))</x:f>
      </x:c>
      <x:c r="Q46" s="65" t="n">
        <x:f>IF(A46="",9999,IF(P46="خطأ",ROW()-10,IF(L46="متأخر",100+ROW()-10,IF(L46="ناقص",200+ROW()-10,IF(L46="قريب",300+ROW()-10,9999)))))</x:f>
        <x:v>9999</x:v>
      </x:c>
      <x:c r="R46" s="4"/>
      <x:c r="S46" s="4"/>
      <x:c r="T46" s="4"/>
      <x:c r="AE46" t="str">
        <x:f>IF(A46="","",IF(COUNTIF($A$11:$A$60,A46)&gt;1,"خطأ","سليم"))</x:f>
      </x:c>
    </x:row>
    <x:row r="47">
      <x:c r="A47" s="24"/>
      <x:c r="B47" s="24"/>
      <x:c r="C47" s="24"/>
      <x:c r="D47" s="24"/>
      <x:c r="E47" s="24"/>
      <x:c r="F47" s="26"/>
      <x:c r="G47" s="24"/>
      <x:c r="H47" s="24"/>
      <x:c r="I47" s="24"/>
      <x:c r="J47" s="24"/>
      <x:c r="K47" s="26"/>
      <x:c r="L47" s="57" t="str">
        <x:f>IF(A47="","",IF(H47="منتهي الخدمة","مغلق",IF(K47="","ناقص",IF(K47&lt;'الإعداد'!$D$11,"متأخر",IF(K47&lt;='الإعداد'!$D$11+'الإعداد'!$D$12,"قريب","منتظم")))))</x:f>
      </x:c>
      <x:c r="M47" s="62" t="str">
        <x:f>IF(A47="","",MAX(0,(YEAR('الإعداد'!$D$11)-YEAR(F47))*12+MONTH('الإعداد'!$D$11)-MONTH(F47)-IF(DAY('الإعداد'!$D$11)&lt;DAY(F47),1,0)))</x:f>
      </x:c>
      <x:c r="N47" s="62" t="str">
        <x:f>IF(A47="","",COUNTIFS('الأهداف'!$B$11:$B$80,A47,'الأهداف'!$J$11:$J$80,"&lt;&gt;مكتمل",'الأهداف'!$J$11:$J$80,"&lt;&gt;ملغي"))</x:f>
      </x:c>
      <x:c r="O47" s="62" t="str">
        <x:f>IF(A47="","",COUNTIFS('المتابعات'!$B$11:$B$90,A47,'المتابعات'!$J$11:$J$90,"&lt;&gt;",'المتابعات'!$M$11:$M$90,"&lt;&gt;نعم"))</x:f>
      </x:c>
      <x:c r="P47" s="57" t="str">
        <x:f>IF(A47="","",IF(OR(B47="",C47="",D47="",E47="",F47="",G47="",H47="",J47="",ISERROR(SEARCH("@",J47)),COUNTIF($A$11:$A$60,A47)&gt;1),"خطأ","سليم"))</x:f>
      </x:c>
      <x:c r="Q47" s="65" t="n">
        <x:f>IF(A47="",9999,IF(P47="خطأ",ROW()-10,IF(L47="متأخر",100+ROW()-10,IF(L47="ناقص",200+ROW()-10,IF(L47="قريب",300+ROW()-10,9999)))))</x:f>
        <x:v>9999</x:v>
      </x:c>
      <x:c r="R47" s="4"/>
      <x:c r="S47" s="4"/>
      <x:c r="T47" s="4"/>
      <x:c r="AE47" t="str">
        <x:f>IF(A47="","",IF(COUNTIF($A$11:$A$60,A47)&gt;1,"خطأ","سليم"))</x:f>
      </x:c>
    </x:row>
    <x:row r="48">
      <x:c r="A48" s="24"/>
      <x:c r="B48" s="24"/>
      <x:c r="C48" s="24"/>
      <x:c r="D48" s="24"/>
      <x:c r="E48" s="24"/>
      <x:c r="F48" s="26"/>
      <x:c r="G48" s="24"/>
      <x:c r="H48" s="24"/>
      <x:c r="I48" s="24"/>
      <x:c r="J48" s="24"/>
      <x:c r="K48" s="26"/>
      <x:c r="L48" s="57" t="str">
        <x:f>IF(A48="","",IF(H48="منتهي الخدمة","مغلق",IF(K48="","ناقص",IF(K48&lt;'الإعداد'!$D$11,"متأخر",IF(K48&lt;='الإعداد'!$D$11+'الإعداد'!$D$12,"قريب","منتظم")))))</x:f>
      </x:c>
      <x:c r="M48" s="62" t="str">
        <x:f>IF(A48="","",MAX(0,(YEAR('الإعداد'!$D$11)-YEAR(F48))*12+MONTH('الإعداد'!$D$11)-MONTH(F48)-IF(DAY('الإعداد'!$D$11)&lt;DAY(F48),1,0)))</x:f>
      </x:c>
      <x:c r="N48" s="62" t="str">
        <x:f>IF(A48="","",COUNTIFS('الأهداف'!$B$11:$B$80,A48,'الأهداف'!$J$11:$J$80,"&lt;&gt;مكتمل",'الأهداف'!$J$11:$J$80,"&lt;&gt;ملغي"))</x:f>
      </x:c>
      <x:c r="O48" s="62" t="str">
        <x:f>IF(A48="","",COUNTIFS('المتابعات'!$B$11:$B$90,A48,'المتابعات'!$J$11:$J$90,"&lt;&gt;",'المتابعات'!$M$11:$M$90,"&lt;&gt;نعم"))</x:f>
      </x:c>
      <x:c r="P48" s="57" t="str">
        <x:f>IF(A48="","",IF(OR(B48="",C48="",D48="",E48="",F48="",G48="",H48="",J48="",ISERROR(SEARCH("@",J48)),COUNTIF($A$11:$A$60,A48)&gt;1),"خطأ","سليم"))</x:f>
      </x:c>
      <x:c r="Q48" s="65" t="n">
        <x:f>IF(A48="",9999,IF(P48="خطأ",ROW()-10,IF(L48="متأخر",100+ROW()-10,IF(L48="ناقص",200+ROW()-10,IF(L48="قريب",300+ROW()-10,9999)))))</x:f>
        <x:v>9999</x:v>
      </x:c>
      <x:c r="R48" s="4"/>
      <x:c r="S48" s="4"/>
      <x:c r="T48" s="4"/>
      <x:c r="AE48" t="str">
        <x:f>IF(A48="","",IF(COUNTIF($A$11:$A$60,A48)&gt;1,"خطأ","سليم"))</x:f>
      </x:c>
    </x:row>
    <x:row r="49">
      <x:c r="A49" s="24"/>
      <x:c r="B49" s="24"/>
      <x:c r="C49" s="24"/>
      <x:c r="D49" s="24"/>
      <x:c r="E49" s="24"/>
      <x:c r="F49" s="26"/>
      <x:c r="G49" s="24"/>
      <x:c r="H49" s="24"/>
      <x:c r="I49" s="24"/>
      <x:c r="J49" s="24"/>
      <x:c r="K49" s="26"/>
      <x:c r="L49" s="57" t="str">
        <x:f>IF(A49="","",IF(H49="منتهي الخدمة","مغلق",IF(K49="","ناقص",IF(K49&lt;'الإعداد'!$D$11,"متأخر",IF(K49&lt;='الإعداد'!$D$11+'الإعداد'!$D$12,"قريب","منتظم")))))</x:f>
      </x:c>
      <x:c r="M49" s="62" t="str">
        <x:f>IF(A49="","",MAX(0,(YEAR('الإعداد'!$D$11)-YEAR(F49))*12+MONTH('الإعداد'!$D$11)-MONTH(F49)-IF(DAY('الإعداد'!$D$11)&lt;DAY(F49),1,0)))</x:f>
      </x:c>
      <x:c r="N49" s="62" t="str">
        <x:f>IF(A49="","",COUNTIFS('الأهداف'!$B$11:$B$80,A49,'الأهداف'!$J$11:$J$80,"&lt;&gt;مكتمل",'الأهداف'!$J$11:$J$80,"&lt;&gt;ملغي"))</x:f>
      </x:c>
      <x:c r="O49" s="62" t="str">
        <x:f>IF(A49="","",COUNTIFS('المتابعات'!$B$11:$B$90,A49,'المتابعات'!$J$11:$J$90,"&lt;&gt;",'المتابعات'!$M$11:$M$90,"&lt;&gt;نعم"))</x:f>
      </x:c>
      <x:c r="P49" s="57" t="str">
        <x:f>IF(A49="","",IF(OR(B49="",C49="",D49="",E49="",F49="",G49="",H49="",J49="",ISERROR(SEARCH("@",J49)),COUNTIF($A$11:$A$60,A49)&gt;1),"خطأ","سليم"))</x:f>
      </x:c>
      <x:c r="Q49" s="65" t="n">
        <x:f>IF(A49="",9999,IF(P49="خطأ",ROW()-10,IF(L49="متأخر",100+ROW()-10,IF(L49="ناقص",200+ROW()-10,IF(L49="قريب",300+ROW()-10,9999)))))</x:f>
        <x:v>9999</x:v>
      </x:c>
      <x:c r="R49" s="4"/>
      <x:c r="S49" s="4"/>
      <x:c r="T49" s="4"/>
      <x:c r="AE49" t="str">
        <x:f>IF(A49="","",IF(COUNTIF($A$11:$A$60,A49)&gt;1,"خطأ","سليم"))</x:f>
      </x:c>
    </x:row>
    <x:row r="50">
      <x:c r="A50" s="24"/>
      <x:c r="B50" s="24"/>
      <x:c r="C50" s="24"/>
      <x:c r="D50" s="24"/>
      <x:c r="E50" s="24"/>
      <x:c r="F50" s="26"/>
      <x:c r="G50" s="24"/>
      <x:c r="H50" s="24"/>
      <x:c r="I50" s="24"/>
      <x:c r="J50" s="24"/>
      <x:c r="K50" s="26"/>
      <x:c r="L50" s="57" t="str">
        <x:f>IF(A50="","",IF(H50="منتهي الخدمة","مغلق",IF(K50="","ناقص",IF(K50&lt;'الإعداد'!$D$11,"متأخر",IF(K50&lt;='الإعداد'!$D$11+'الإعداد'!$D$12,"قريب","منتظم")))))</x:f>
      </x:c>
      <x:c r="M50" s="62" t="str">
        <x:f>IF(A50="","",MAX(0,(YEAR('الإعداد'!$D$11)-YEAR(F50))*12+MONTH('الإعداد'!$D$11)-MONTH(F50)-IF(DAY('الإعداد'!$D$11)&lt;DAY(F50),1,0)))</x:f>
      </x:c>
      <x:c r="N50" s="62" t="str">
        <x:f>IF(A50="","",COUNTIFS('الأهداف'!$B$11:$B$80,A50,'الأهداف'!$J$11:$J$80,"&lt;&gt;مكتمل",'الأهداف'!$J$11:$J$80,"&lt;&gt;ملغي"))</x:f>
      </x:c>
      <x:c r="O50" s="62" t="str">
        <x:f>IF(A50="","",COUNTIFS('المتابعات'!$B$11:$B$90,A50,'المتابعات'!$J$11:$J$90,"&lt;&gt;",'المتابعات'!$M$11:$M$90,"&lt;&gt;نعم"))</x:f>
      </x:c>
      <x:c r="P50" s="57" t="str">
        <x:f>IF(A50="","",IF(OR(B50="",C50="",D50="",E50="",F50="",G50="",H50="",J50="",ISERROR(SEARCH("@",J50)),COUNTIF($A$11:$A$60,A50)&gt;1),"خطأ","سليم"))</x:f>
      </x:c>
      <x:c r="Q50" s="65" t="n">
        <x:f>IF(A50="",9999,IF(P50="خطأ",ROW()-10,IF(L50="متأخر",100+ROW()-10,IF(L50="ناقص",200+ROW()-10,IF(L50="قريب",300+ROW()-10,9999)))))</x:f>
        <x:v>9999</x:v>
      </x:c>
      <x:c r="R50" s="4"/>
      <x:c r="S50" s="4"/>
      <x:c r="T50" s="4"/>
      <x:c r="AE50" t="str">
        <x:f>IF(A50="","",IF(COUNTIF($A$11:$A$60,A50)&gt;1,"خطأ","سليم"))</x:f>
      </x:c>
    </x:row>
    <x:row r="51">
      <x:c r="A51" s="24"/>
      <x:c r="B51" s="24"/>
      <x:c r="C51" s="24"/>
      <x:c r="D51" s="24"/>
      <x:c r="E51" s="24"/>
      <x:c r="F51" s="26"/>
      <x:c r="G51" s="24"/>
      <x:c r="H51" s="24"/>
      <x:c r="I51" s="24"/>
      <x:c r="J51" s="24"/>
      <x:c r="K51" s="26"/>
      <x:c r="L51" s="57" t="str">
        <x:f>IF(A51="","",IF(H51="منتهي الخدمة","مغلق",IF(K51="","ناقص",IF(K51&lt;'الإعداد'!$D$11,"متأخر",IF(K51&lt;='الإعداد'!$D$11+'الإعداد'!$D$12,"قريب","منتظم")))))</x:f>
      </x:c>
      <x:c r="M51" s="62" t="str">
        <x:f>IF(A51="","",MAX(0,(YEAR('الإعداد'!$D$11)-YEAR(F51))*12+MONTH('الإعداد'!$D$11)-MONTH(F51)-IF(DAY('الإعداد'!$D$11)&lt;DAY(F51),1,0)))</x:f>
      </x:c>
      <x:c r="N51" s="62" t="str">
        <x:f>IF(A51="","",COUNTIFS('الأهداف'!$B$11:$B$80,A51,'الأهداف'!$J$11:$J$80,"&lt;&gt;مكتمل",'الأهداف'!$J$11:$J$80,"&lt;&gt;ملغي"))</x:f>
      </x:c>
      <x:c r="O51" s="62" t="str">
        <x:f>IF(A51="","",COUNTIFS('المتابعات'!$B$11:$B$90,A51,'المتابعات'!$J$11:$J$90,"&lt;&gt;",'المتابعات'!$M$11:$M$90,"&lt;&gt;نعم"))</x:f>
      </x:c>
      <x:c r="P51" s="57" t="str">
        <x:f>IF(A51="","",IF(OR(B51="",C51="",D51="",E51="",F51="",G51="",H51="",J51="",ISERROR(SEARCH("@",J51)),COUNTIF($A$11:$A$60,A51)&gt;1),"خطأ","سليم"))</x:f>
      </x:c>
      <x:c r="Q51" s="65" t="n">
        <x:f>IF(A51="",9999,IF(P51="خطأ",ROW()-10,IF(L51="متأخر",100+ROW()-10,IF(L51="ناقص",200+ROW()-10,IF(L51="قريب",300+ROW()-10,9999)))))</x:f>
        <x:v>9999</x:v>
      </x:c>
      <x:c r="R51" s="4"/>
      <x:c r="S51" s="4"/>
      <x:c r="T51" s="4"/>
      <x:c r="AE51" t="str">
        <x:f>IF(A51="","",IF(COUNTIF($A$11:$A$60,A51)&gt;1,"خطأ","سليم"))</x:f>
      </x:c>
    </x:row>
    <x:row r="52">
      <x:c r="A52" s="24"/>
      <x:c r="B52" s="24"/>
      <x:c r="C52" s="24"/>
      <x:c r="D52" s="24"/>
      <x:c r="E52" s="24"/>
      <x:c r="F52" s="26"/>
      <x:c r="G52" s="24"/>
      <x:c r="H52" s="24"/>
      <x:c r="I52" s="24"/>
      <x:c r="J52" s="24"/>
      <x:c r="K52" s="26"/>
      <x:c r="L52" s="57" t="str">
        <x:f>IF(A52="","",IF(H52="منتهي الخدمة","مغلق",IF(K52="","ناقص",IF(K52&lt;'الإعداد'!$D$11,"متأخر",IF(K52&lt;='الإعداد'!$D$11+'الإعداد'!$D$12,"قريب","منتظم")))))</x:f>
      </x:c>
      <x:c r="M52" s="62" t="str">
        <x:f>IF(A52="","",MAX(0,(YEAR('الإعداد'!$D$11)-YEAR(F52))*12+MONTH('الإعداد'!$D$11)-MONTH(F52)-IF(DAY('الإعداد'!$D$11)&lt;DAY(F52),1,0)))</x:f>
      </x:c>
      <x:c r="N52" s="62" t="str">
        <x:f>IF(A52="","",COUNTIFS('الأهداف'!$B$11:$B$80,A52,'الأهداف'!$J$11:$J$80,"&lt;&gt;مكتمل",'الأهداف'!$J$11:$J$80,"&lt;&gt;ملغي"))</x:f>
      </x:c>
      <x:c r="O52" s="62" t="str">
        <x:f>IF(A52="","",COUNTIFS('المتابعات'!$B$11:$B$90,A52,'المتابعات'!$J$11:$J$90,"&lt;&gt;",'المتابعات'!$M$11:$M$90,"&lt;&gt;نعم"))</x:f>
      </x:c>
      <x:c r="P52" s="57" t="str">
        <x:f>IF(A52="","",IF(OR(B52="",C52="",D52="",E52="",F52="",G52="",H52="",J52="",ISERROR(SEARCH("@",J52)),COUNTIF($A$11:$A$60,A52)&gt;1),"خطأ","سليم"))</x:f>
      </x:c>
      <x:c r="Q52" s="65" t="n">
        <x:f>IF(A52="",9999,IF(P52="خطأ",ROW()-10,IF(L52="متأخر",100+ROW()-10,IF(L52="ناقص",200+ROW()-10,IF(L52="قريب",300+ROW()-10,9999)))))</x:f>
        <x:v>9999</x:v>
      </x:c>
      <x:c r="R52" s="4"/>
      <x:c r="S52" s="4"/>
      <x:c r="T52" s="4"/>
      <x:c r="AE52" t="str">
        <x:f>IF(A52="","",IF(COUNTIF($A$11:$A$60,A52)&gt;1,"خطأ","سليم"))</x:f>
      </x:c>
    </x:row>
    <x:row r="53">
      <x:c r="A53" s="24"/>
      <x:c r="B53" s="24"/>
      <x:c r="C53" s="24"/>
      <x:c r="D53" s="24"/>
      <x:c r="E53" s="24"/>
      <x:c r="F53" s="26"/>
      <x:c r="G53" s="24"/>
      <x:c r="H53" s="24"/>
      <x:c r="I53" s="24"/>
      <x:c r="J53" s="24"/>
      <x:c r="K53" s="26"/>
      <x:c r="L53" s="57" t="str">
        <x:f>IF(A53="","",IF(H53="منتهي الخدمة","مغلق",IF(K53="","ناقص",IF(K53&lt;'الإعداد'!$D$11,"متأخر",IF(K53&lt;='الإعداد'!$D$11+'الإعداد'!$D$12,"قريب","منتظم")))))</x:f>
      </x:c>
      <x:c r="M53" s="62" t="str">
        <x:f>IF(A53="","",MAX(0,(YEAR('الإعداد'!$D$11)-YEAR(F53))*12+MONTH('الإعداد'!$D$11)-MONTH(F53)-IF(DAY('الإعداد'!$D$11)&lt;DAY(F53),1,0)))</x:f>
      </x:c>
      <x:c r="N53" s="62" t="str">
        <x:f>IF(A53="","",COUNTIFS('الأهداف'!$B$11:$B$80,A53,'الأهداف'!$J$11:$J$80,"&lt;&gt;مكتمل",'الأهداف'!$J$11:$J$80,"&lt;&gt;ملغي"))</x:f>
      </x:c>
      <x:c r="O53" s="62" t="str">
        <x:f>IF(A53="","",COUNTIFS('المتابعات'!$B$11:$B$90,A53,'المتابعات'!$J$11:$J$90,"&lt;&gt;",'المتابعات'!$M$11:$M$90,"&lt;&gt;نعم"))</x:f>
      </x:c>
      <x:c r="P53" s="57" t="str">
        <x:f>IF(A53="","",IF(OR(B53="",C53="",D53="",E53="",F53="",G53="",H53="",J53="",ISERROR(SEARCH("@",J53)),COUNTIF($A$11:$A$60,A53)&gt;1),"خطأ","سليم"))</x:f>
      </x:c>
      <x:c r="Q53" s="65" t="n">
        <x:f>IF(A53="",9999,IF(P53="خطأ",ROW()-10,IF(L53="متأخر",100+ROW()-10,IF(L53="ناقص",200+ROW()-10,IF(L53="قريب",300+ROW()-10,9999)))))</x:f>
        <x:v>9999</x:v>
      </x:c>
      <x:c r="R53" s="4"/>
      <x:c r="S53" s="4"/>
      <x:c r="T53" s="4"/>
      <x:c r="AE53" t="str">
        <x:f>IF(A53="","",IF(COUNTIF($A$11:$A$60,A53)&gt;1,"خطأ","سليم"))</x:f>
      </x:c>
    </x:row>
    <x:row r="54">
      <x:c r="A54" s="24"/>
      <x:c r="B54" s="24"/>
      <x:c r="C54" s="24"/>
      <x:c r="D54" s="24"/>
      <x:c r="E54" s="24"/>
      <x:c r="F54" s="26"/>
      <x:c r="G54" s="24"/>
      <x:c r="H54" s="24"/>
      <x:c r="I54" s="24"/>
      <x:c r="J54" s="24"/>
      <x:c r="K54" s="26"/>
      <x:c r="L54" s="57" t="str">
        <x:f>IF(A54="","",IF(H54="منتهي الخدمة","مغلق",IF(K54="","ناقص",IF(K54&lt;'الإعداد'!$D$11,"متأخر",IF(K54&lt;='الإعداد'!$D$11+'الإعداد'!$D$12,"قريب","منتظم")))))</x:f>
      </x:c>
      <x:c r="M54" s="62" t="str">
        <x:f>IF(A54="","",MAX(0,(YEAR('الإعداد'!$D$11)-YEAR(F54))*12+MONTH('الإعداد'!$D$11)-MONTH(F54)-IF(DAY('الإعداد'!$D$11)&lt;DAY(F54),1,0)))</x:f>
      </x:c>
      <x:c r="N54" s="62" t="str">
        <x:f>IF(A54="","",COUNTIFS('الأهداف'!$B$11:$B$80,A54,'الأهداف'!$J$11:$J$80,"&lt;&gt;مكتمل",'الأهداف'!$J$11:$J$80,"&lt;&gt;ملغي"))</x:f>
      </x:c>
      <x:c r="O54" s="62" t="str">
        <x:f>IF(A54="","",COUNTIFS('المتابعات'!$B$11:$B$90,A54,'المتابعات'!$J$11:$J$90,"&lt;&gt;",'المتابعات'!$M$11:$M$90,"&lt;&gt;نعم"))</x:f>
      </x:c>
      <x:c r="P54" s="57" t="str">
        <x:f>IF(A54="","",IF(OR(B54="",C54="",D54="",E54="",F54="",G54="",H54="",J54="",ISERROR(SEARCH("@",J54)),COUNTIF($A$11:$A$60,A54)&gt;1),"خطأ","سليم"))</x:f>
      </x:c>
      <x:c r="Q54" s="65" t="n">
        <x:f>IF(A54="",9999,IF(P54="خطأ",ROW()-10,IF(L54="متأخر",100+ROW()-10,IF(L54="ناقص",200+ROW()-10,IF(L54="قريب",300+ROW()-10,9999)))))</x:f>
        <x:v>9999</x:v>
      </x:c>
      <x:c r="R54" s="4"/>
      <x:c r="S54" s="4"/>
      <x:c r="T54" s="4"/>
      <x:c r="AE54" t="str">
        <x:f>IF(A54="","",IF(COUNTIF($A$11:$A$60,A54)&gt;1,"خطأ","سليم"))</x:f>
      </x:c>
    </x:row>
    <x:row r="55">
      <x:c r="A55" s="24"/>
      <x:c r="B55" s="24"/>
      <x:c r="C55" s="24"/>
      <x:c r="D55" s="24"/>
      <x:c r="E55" s="24"/>
      <x:c r="F55" s="26"/>
      <x:c r="G55" s="24"/>
      <x:c r="H55" s="24"/>
      <x:c r="I55" s="24"/>
      <x:c r="J55" s="24"/>
      <x:c r="K55" s="26"/>
      <x:c r="L55" s="57" t="str">
        <x:f>IF(A55="","",IF(H55="منتهي الخدمة","مغلق",IF(K55="","ناقص",IF(K55&lt;'الإعداد'!$D$11,"متأخر",IF(K55&lt;='الإعداد'!$D$11+'الإعداد'!$D$12,"قريب","منتظم")))))</x:f>
      </x:c>
      <x:c r="M55" s="62" t="str">
        <x:f>IF(A55="","",MAX(0,(YEAR('الإعداد'!$D$11)-YEAR(F55))*12+MONTH('الإعداد'!$D$11)-MONTH(F55)-IF(DAY('الإعداد'!$D$11)&lt;DAY(F55),1,0)))</x:f>
      </x:c>
      <x:c r="N55" s="62" t="str">
        <x:f>IF(A55="","",COUNTIFS('الأهداف'!$B$11:$B$80,A55,'الأهداف'!$J$11:$J$80,"&lt;&gt;مكتمل",'الأهداف'!$J$11:$J$80,"&lt;&gt;ملغي"))</x:f>
      </x:c>
      <x:c r="O55" s="62" t="str">
        <x:f>IF(A55="","",COUNTIFS('المتابعات'!$B$11:$B$90,A55,'المتابعات'!$J$11:$J$90,"&lt;&gt;",'المتابعات'!$M$11:$M$90,"&lt;&gt;نعم"))</x:f>
      </x:c>
      <x:c r="P55" s="57" t="str">
        <x:f>IF(A55="","",IF(OR(B55="",C55="",D55="",E55="",F55="",G55="",H55="",J55="",ISERROR(SEARCH("@",J55)),COUNTIF($A$11:$A$60,A55)&gt;1),"خطأ","سليم"))</x:f>
      </x:c>
      <x:c r="Q55" s="65" t="n">
        <x:f>IF(A55="",9999,IF(P55="خطأ",ROW()-10,IF(L55="متأخر",100+ROW()-10,IF(L55="ناقص",200+ROW()-10,IF(L55="قريب",300+ROW()-10,9999)))))</x:f>
        <x:v>9999</x:v>
      </x:c>
      <x:c r="R55" s="4"/>
      <x:c r="S55" s="4"/>
      <x:c r="T55" s="4"/>
      <x:c r="AE55" t="str">
        <x:f>IF(A55="","",IF(COUNTIF($A$11:$A$60,A55)&gt;1,"خطأ","سليم"))</x:f>
      </x:c>
    </x:row>
    <x:row r="56">
      <x:c r="A56" s="24"/>
      <x:c r="B56" s="24"/>
      <x:c r="C56" s="24"/>
      <x:c r="D56" s="24"/>
      <x:c r="E56" s="24"/>
      <x:c r="F56" s="26"/>
      <x:c r="G56" s="24"/>
      <x:c r="H56" s="24"/>
      <x:c r="I56" s="24"/>
      <x:c r="J56" s="24"/>
      <x:c r="K56" s="26"/>
      <x:c r="L56" s="57" t="str">
        <x:f>IF(A56="","",IF(H56="منتهي الخدمة","مغلق",IF(K56="","ناقص",IF(K56&lt;'الإعداد'!$D$11,"متأخر",IF(K56&lt;='الإعداد'!$D$11+'الإعداد'!$D$12,"قريب","منتظم")))))</x:f>
      </x:c>
      <x:c r="M56" s="62" t="str">
        <x:f>IF(A56="","",MAX(0,(YEAR('الإعداد'!$D$11)-YEAR(F56))*12+MONTH('الإعداد'!$D$11)-MONTH(F56)-IF(DAY('الإعداد'!$D$11)&lt;DAY(F56),1,0)))</x:f>
      </x:c>
      <x:c r="N56" s="62" t="str">
        <x:f>IF(A56="","",COUNTIFS('الأهداف'!$B$11:$B$80,A56,'الأهداف'!$J$11:$J$80,"&lt;&gt;مكتمل",'الأهداف'!$J$11:$J$80,"&lt;&gt;ملغي"))</x:f>
      </x:c>
      <x:c r="O56" s="62" t="str">
        <x:f>IF(A56="","",COUNTIFS('المتابعات'!$B$11:$B$90,A56,'المتابعات'!$J$11:$J$90,"&lt;&gt;",'المتابعات'!$M$11:$M$90,"&lt;&gt;نعم"))</x:f>
      </x:c>
      <x:c r="P56" s="57" t="str">
        <x:f>IF(A56="","",IF(OR(B56="",C56="",D56="",E56="",F56="",G56="",H56="",J56="",ISERROR(SEARCH("@",J56)),COUNTIF($A$11:$A$60,A56)&gt;1),"خطأ","سليم"))</x:f>
      </x:c>
      <x:c r="Q56" s="65" t="n">
        <x:f>IF(A56="",9999,IF(P56="خطأ",ROW()-10,IF(L56="متأخر",100+ROW()-10,IF(L56="ناقص",200+ROW()-10,IF(L56="قريب",300+ROW()-10,9999)))))</x:f>
        <x:v>9999</x:v>
      </x:c>
      <x:c r="R56" s="4"/>
      <x:c r="S56" s="4"/>
      <x:c r="T56" s="4"/>
      <x:c r="AE56" t="str">
        <x:f>IF(A56="","",IF(COUNTIF($A$11:$A$60,A56)&gt;1,"خطأ","سليم"))</x:f>
      </x:c>
    </x:row>
    <x:row r="57">
      <x:c r="A57" s="24"/>
      <x:c r="B57" s="24"/>
      <x:c r="C57" s="24"/>
      <x:c r="D57" s="24"/>
      <x:c r="E57" s="24"/>
      <x:c r="F57" s="26"/>
      <x:c r="G57" s="24"/>
      <x:c r="H57" s="24"/>
      <x:c r="I57" s="24"/>
      <x:c r="J57" s="24"/>
      <x:c r="K57" s="26"/>
      <x:c r="L57" s="57" t="str">
        <x:f>IF(A57="","",IF(H57="منتهي الخدمة","مغلق",IF(K57="","ناقص",IF(K57&lt;'الإعداد'!$D$11,"متأخر",IF(K57&lt;='الإعداد'!$D$11+'الإعداد'!$D$12,"قريب","منتظم")))))</x:f>
      </x:c>
      <x:c r="M57" s="62" t="str">
        <x:f>IF(A57="","",MAX(0,(YEAR('الإعداد'!$D$11)-YEAR(F57))*12+MONTH('الإعداد'!$D$11)-MONTH(F57)-IF(DAY('الإعداد'!$D$11)&lt;DAY(F57),1,0)))</x:f>
      </x:c>
      <x:c r="N57" s="62" t="str">
        <x:f>IF(A57="","",COUNTIFS('الأهداف'!$B$11:$B$80,A57,'الأهداف'!$J$11:$J$80,"&lt;&gt;مكتمل",'الأهداف'!$J$11:$J$80,"&lt;&gt;ملغي"))</x:f>
      </x:c>
      <x:c r="O57" s="62" t="str">
        <x:f>IF(A57="","",COUNTIFS('المتابعات'!$B$11:$B$90,A57,'المتابعات'!$J$11:$J$90,"&lt;&gt;",'المتابعات'!$M$11:$M$90,"&lt;&gt;نعم"))</x:f>
      </x:c>
      <x:c r="P57" s="57" t="str">
        <x:f>IF(A57="","",IF(OR(B57="",C57="",D57="",E57="",F57="",G57="",H57="",J57="",ISERROR(SEARCH("@",J57)),COUNTIF($A$11:$A$60,A57)&gt;1),"خطأ","سليم"))</x:f>
      </x:c>
      <x:c r="Q57" s="65" t="n">
        <x:f>IF(A57="",9999,IF(P57="خطأ",ROW()-10,IF(L57="متأخر",100+ROW()-10,IF(L57="ناقص",200+ROW()-10,IF(L57="قريب",300+ROW()-10,9999)))))</x:f>
        <x:v>9999</x:v>
      </x:c>
      <x:c r="R57" s="4"/>
      <x:c r="S57" s="4"/>
      <x:c r="T57" s="4"/>
      <x:c r="AE57" t="str">
        <x:f>IF(A57="","",IF(COUNTIF($A$11:$A$60,A57)&gt;1,"خطأ","سليم"))</x:f>
      </x:c>
    </x:row>
    <x:row r="58">
      <x:c r="A58" s="24"/>
      <x:c r="B58" s="24"/>
      <x:c r="C58" s="24"/>
      <x:c r="D58" s="24"/>
      <x:c r="E58" s="24"/>
      <x:c r="F58" s="26"/>
      <x:c r="G58" s="24"/>
      <x:c r="H58" s="24"/>
      <x:c r="I58" s="24"/>
      <x:c r="J58" s="24"/>
      <x:c r="K58" s="26"/>
      <x:c r="L58" s="57" t="str">
        <x:f>IF(A58="","",IF(H58="منتهي الخدمة","مغلق",IF(K58="","ناقص",IF(K58&lt;'الإعداد'!$D$11,"متأخر",IF(K58&lt;='الإعداد'!$D$11+'الإعداد'!$D$12,"قريب","منتظم")))))</x:f>
      </x:c>
      <x:c r="M58" s="62" t="str">
        <x:f>IF(A58="","",MAX(0,(YEAR('الإعداد'!$D$11)-YEAR(F58))*12+MONTH('الإعداد'!$D$11)-MONTH(F58)-IF(DAY('الإعداد'!$D$11)&lt;DAY(F58),1,0)))</x:f>
      </x:c>
      <x:c r="N58" s="62" t="str">
        <x:f>IF(A58="","",COUNTIFS('الأهداف'!$B$11:$B$80,A58,'الأهداف'!$J$11:$J$80,"&lt;&gt;مكتمل",'الأهداف'!$J$11:$J$80,"&lt;&gt;ملغي"))</x:f>
      </x:c>
      <x:c r="O58" s="62" t="str">
        <x:f>IF(A58="","",COUNTIFS('المتابعات'!$B$11:$B$90,A58,'المتابعات'!$J$11:$J$90,"&lt;&gt;",'المتابعات'!$M$11:$M$90,"&lt;&gt;نعم"))</x:f>
      </x:c>
      <x:c r="P58" s="57" t="str">
        <x:f>IF(A58="","",IF(OR(B58="",C58="",D58="",E58="",F58="",G58="",H58="",J58="",ISERROR(SEARCH("@",J58)),COUNTIF($A$11:$A$60,A58)&gt;1),"خطأ","سليم"))</x:f>
      </x:c>
      <x:c r="Q58" s="65" t="n">
        <x:f>IF(A58="",9999,IF(P58="خطأ",ROW()-10,IF(L58="متأخر",100+ROW()-10,IF(L58="ناقص",200+ROW()-10,IF(L58="قريب",300+ROW()-10,9999)))))</x:f>
        <x:v>9999</x:v>
      </x:c>
      <x:c r="R58" s="4"/>
      <x:c r="S58" s="4"/>
      <x:c r="T58" s="4"/>
      <x:c r="AE58" t="str">
        <x:f>IF(A58="","",IF(COUNTIF($A$11:$A$60,A58)&gt;1,"خطأ","سليم"))</x:f>
      </x:c>
    </x:row>
    <x:row r="59">
      <x:c r="A59" s="24"/>
      <x:c r="B59" s="24"/>
      <x:c r="C59" s="24"/>
      <x:c r="D59" s="24"/>
      <x:c r="E59" s="24"/>
      <x:c r="F59" s="26"/>
      <x:c r="G59" s="24"/>
      <x:c r="H59" s="24"/>
      <x:c r="I59" s="24"/>
      <x:c r="J59" s="24"/>
      <x:c r="K59" s="26"/>
      <x:c r="L59" s="57" t="str">
        <x:f>IF(A59="","",IF(H59="منتهي الخدمة","مغلق",IF(K59="","ناقص",IF(K59&lt;'الإعداد'!$D$11,"متأخر",IF(K59&lt;='الإعداد'!$D$11+'الإعداد'!$D$12,"قريب","منتظم")))))</x:f>
      </x:c>
      <x:c r="M59" s="62" t="str">
        <x:f>IF(A59="","",MAX(0,(YEAR('الإعداد'!$D$11)-YEAR(F59))*12+MONTH('الإعداد'!$D$11)-MONTH(F59)-IF(DAY('الإعداد'!$D$11)&lt;DAY(F59),1,0)))</x:f>
      </x:c>
      <x:c r="N59" s="62" t="str">
        <x:f>IF(A59="","",COUNTIFS('الأهداف'!$B$11:$B$80,A59,'الأهداف'!$J$11:$J$80,"&lt;&gt;مكتمل",'الأهداف'!$J$11:$J$80,"&lt;&gt;ملغي"))</x:f>
      </x:c>
      <x:c r="O59" s="62" t="str">
        <x:f>IF(A59="","",COUNTIFS('المتابعات'!$B$11:$B$90,A59,'المتابعات'!$J$11:$J$90,"&lt;&gt;",'المتابعات'!$M$11:$M$90,"&lt;&gt;نعم"))</x:f>
      </x:c>
      <x:c r="P59" s="57" t="str">
        <x:f>IF(A59="","",IF(OR(B59="",C59="",D59="",E59="",F59="",G59="",H59="",J59="",ISERROR(SEARCH("@",J59)),COUNTIF($A$11:$A$60,A59)&gt;1),"خطأ","سليم"))</x:f>
      </x:c>
      <x:c r="Q59" s="65" t="n">
        <x:f>IF(A59="",9999,IF(P59="خطأ",ROW()-10,IF(L59="متأخر",100+ROW()-10,IF(L59="ناقص",200+ROW()-10,IF(L59="قريب",300+ROW()-10,9999)))))</x:f>
        <x:v>9999</x:v>
      </x:c>
      <x:c r="R59" s="4"/>
      <x:c r="S59" s="4"/>
      <x:c r="T59" s="4"/>
      <x:c r="AE59" t="str">
        <x:f>IF(A59="","",IF(COUNTIF($A$11:$A$60,A59)&gt;1,"خطأ","سليم"))</x:f>
      </x:c>
    </x:row>
    <x:row r="60">
      <x:c r="A60" s="25"/>
      <x:c r="B60" s="25"/>
      <x:c r="C60" s="25"/>
      <x:c r="D60" s="25"/>
      <x:c r="E60" s="25"/>
      <x:c r="F60" s="60"/>
      <x:c r="G60" s="25"/>
      <x:c r="H60" s="25"/>
      <x:c r="I60" s="25"/>
      <x:c r="J60" s="25"/>
      <x:c r="K60" s="60"/>
      <x:c r="L60" s="58" t="str">
        <x:f>IF(A60="","",IF(H60="منتهي الخدمة","مغلق",IF(K60="","ناقص",IF(K60&lt;'الإعداد'!$D$11,"متأخر",IF(K60&lt;='الإعداد'!$D$11+'الإعداد'!$D$12,"قريب","منتظم")))))</x:f>
      </x:c>
      <x:c r="M60" s="63" t="str">
        <x:f>IF(A60="","",MAX(0,(YEAR('الإعداد'!$D$11)-YEAR(F60))*12+MONTH('الإعداد'!$D$11)-MONTH(F60)-IF(DAY('الإعداد'!$D$11)&lt;DAY(F60),1,0)))</x:f>
      </x:c>
      <x:c r="N60" s="63" t="str">
        <x:f>IF(A60="","",COUNTIFS('الأهداف'!$B$11:$B$80,A60,'الأهداف'!$J$11:$J$80,"&lt;&gt;مكتمل",'الأهداف'!$J$11:$J$80,"&lt;&gt;ملغي"))</x:f>
      </x:c>
      <x:c r="O60" s="63" t="str">
        <x:f>IF(A60="","",COUNTIFS('المتابعات'!$B$11:$B$90,A60,'المتابعات'!$J$11:$J$90,"&lt;&gt;",'المتابعات'!$M$11:$M$90,"&lt;&gt;نعم"))</x:f>
      </x:c>
      <x:c r="P60" s="58" t="str">
        <x:f>IF(A60="","",IF(OR(B60="",C60="",D60="",E60="",F60="",G60="",H60="",J60="",ISERROR(SEARCH("@",J60)),COUNTIF($A$11:$A$60,A60)&gt;1),"خطأ","سليم"))</x:f>
      </x:c>
      <x:c r="Q60" s="66" t="n">
        <x:f>IF(A60="",9999,IF(P60="خطأ",ROW()-10,IF(L60="متأخر",100+ROW()-10,IF(L60="ناقص",200+ROW()-10,IF(L60="قريب",300+ROW()-10,9999)))))</x:f>
        <x:v>9999</x:v>
      </x:c>
      <x:c r="R60" s="4"/>
      <x:c r="S60" s="4"/>
      <x:c r="T60" s="4"/>
      <x:c r="AE60" t="str">
        <x:f>IF(A60="","",IF(COUNTIF($A$11:$A$60,A60)&gt;1,"خطأ","سليم"))</x:f>
      </x:c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60">
    <x:cfRule type="containsText" dxfId="0" priority="1" operator="containsText" text="متأخر"/>
    <x:cfRule type="containsText" dxfId="1" priority="2" operator="containsText" text="قريب"/>
  </x:conditionalFormatting>
  <x:conditionalFormatting sqref="P11:P60">
    <x:cfRule type="containsText" dxfId="2" priority="3" operator="containsText" text="خطأ"/>
  </x:conditionalFormatting>
  <x:dataValidations count="4">
    <x:dataValidation type="list" sqref="C11:C60">
      <x:formula1>$AA$1:$AA$5</x:formula1>
    </x:dataValidation>
    <x:dataValidation type="list" sqref="E11:E60">
      <x:formula1>$AB$1:$AB$4</x:formula1>
    </x:dataValidation>
    <x:dataValidation type="list" sqref="G11:G60">
      <x:formula1>$AC$1:$AC$3</x:formula1>
    </x:dataValidation>
    <x:dataValidation type="list" sqref="H11:H60">
      <x:formula1>$AD$1:$AD$4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1e5e1d487c4ac9"/>
  </x:tableParts>
</x:worksheet>
</file>

<file path=xl/worksheets/sheet4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19" hidden="0" customWidth="1"/>
    <x:col min="5" max="5" width="14" hidden="0" customWidth="1"/>
    <x:col min="6" max="6" width="20" hidden="0" customWidth="1"/>
    <x:col min="7" max="7" width="14" hidden="0" customWidth="1"/>
    <x:col min="8" max="8" width="18" hidden="0" customWidth="1"/>
    <x:col min="9" max="9" width="34" hidden="0" customWidth="1"/>
    <x:col min="10" max="10" width="30" hidden="0" customWidth="1"/>
    <x:col min="11" max="11" width="19" hidden="0" customWidth="1"/>
    <x:col min="12" max="12" width="14" hidden="0" customWidth="1"/>
    <x:col min="13" max="13" width="12" hidden="0" customWidth="1"/>
    <x:col min="14" max="14" width="16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'الموظفون'!$A$11</x:f>
        <x:v>E-001</x:v>
      </x:c>
      <x:c r="AB1" t="str">
        <x:v>متابعة فردية</x:v>
      </x:c>
      <x:c r="AC1" t="str">
        <x:v>نعم</x:v>
      </x:c>
    </x:row>
    <x:row r="2" ht="24" customHeight="1">
      <x:c r="A2" s="7" t="str">
        <x:v>الرئيسية</x:v>
      </x:c>
      <x:c r="B2" s="7" t="str">
        <x:v>الرئيسية</x:v>
      </x:c>
      <x:c r="C2" s="7" t="str">
        <x:v>لوحة التحكم</x:v>
      </x:c>
      <x:c r="D2" s="7" t="str">
        <x:v>لوحة التحكم</x:v>
      </x:c>
      <x:c r="E2" s="7" t="str">
        <x:v>الموظفون</x:v>
      </x:c>
      <x:c r="F2" s="7" t="str">
        <x:v>الموظفون</x:v>
      </x:c>
      <x:c r="G2" s="8" t="str">
        <x:v>المتابعات</x:v>
      </x:c>
      <x:c r="H2" s="8" t="str">
        <x:v>المتابعات</x:v>
      </x:c>
      <x:c r="I2" s="7" t="str">
        <x:v>الأهداف</x:v>
      </x:c>
      <x:c r="J2" s="7" t="str">
        <x:v>الأهداف</x:v>
      </x:c>
      <x:c r="K2" s="7" t="str">
        <x:v>التطوير</x:v>
      </x:c>
      <x:c r="L2" s="7" t="str">
        <x:v>التطوير</x:v>
      </x:c>
      <x:c r="M2" s="7" t="str">
        <x:v>المستندات</x:v>
      </x:c>
      <x:c r="N2" s="7" t="str">
        <x:v>المستندات</x:v>
      </x:c>
      <x:c r="O2" s="7" t="str">
        <x:v>الإعداد</x:v>
      </x:c>
      <x:c r="P2" s="7" t="str">
        <x:v>الإعداد</x:v>
      </x:c>
      <x:c r="Q2" s="7" t="str">
        <x:v>الإعداد</x:v>
      </x:c>
      <x:c r="R2" s="7" t="str">
        <x:v>التدقيق</x:v>
      </x:c>
      <x:c r="S2" s="7" t="str">
        <x:v>التدقيق</x:v>
      </x:c>
      <x:c r="T2" s="7" t="str">
        <x:v>التدقيق</x:v>
      </x:c>
      <x:c r="AA2" t="str">
        <x:f>'الموظفون'!$A$12</x:f>
        <x:v>E-002</x:v>
      </x:c>
      <x:c r="AB2" t="str">
        <x:v>مراجعة التجربة</x:v>
      </x:c>
      <x:c r="AC2" t="str">
        <x:v>لا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'الموظفون'!$A$13</x:f>
        <x:v>E-003</x:v>
      </x:c>
      <x:c r="AB3" t="str">
        <x:v>مراجعة الأداء</x:v>
      </x:c>
    </x:row>
    <x:row r="4" ht="20" customHeight="1">
      <x:c r="A4" s="10" t="str">
        <x:v>إجراءات المتابعة</x:v>
      </x:c>
      <x:c r="B4" s="10" t="str">
        <x:v>إجراءات المتابعة</x:v>
      </x:c>
      <x:c r="C4" s="10" t="str">
        <x:v>إجراءات المتابعة</x:v>
      </x:c>
      <x:c r="D4" s="10" t="str">
        <x:v>إجراءات المتابعة</x:v>
      </x:c>
      <x:c r="E4" s="10" t="str">
        <x:v>إجراءات المتابعة</x:v>
      </x:c>
      <x:c r="F4" s="10" t="str">
        <x:v>إجراءات المتابعة</x:v>
      </x:c>
      <x:c r="G4" s="10" t="str">
        <x:v>إجراءات المتابعة</x:v>
      </x:c>
      <x:c r="H4" s="10" t="str">
        <x:v>إجراءات المتابعة</x:v>
      </x:c>
      <x:c r="I4" s="10" t="str">
        <x:v>إجراءات المتابعة</x:v>
      </x:c>
      <x:c r="J4" s="10" t="str">
        <x:v>إجراءات المتابعة</x:v>
      </x:c>
      <x:c r="K4" s="10" t="str">
        <x:v>إجراءات المتابعة</x:v>
      </x:c>
      <x:c r="L4" s="10" t="str">
        <x:v>إجراءات المتابعة</x:v>
      </x:c>
      <x:c r="M4" s="10" t="str">
        <x:v>إجراءات المتابعة</x:v>
      </x:c>
      <x:c r="N4" s="10" t="str">
        <x:v>إجراءات المتابعة</x:v>
      </x:c>
      <x:c r="O4" s="10" t="str">
        <x:v>إجراءات المتابعة</x:v>
      </x:c>
      <x:c r="P4" s="10" t="str">
        <x:v>إجراءات المتابعة</x:v>
      </x:c>
      <x:c r="Q4" s="10" t="str">
        <x:v>إجراءات المتابعة</x:v>
      </x:c>
      <x:c r="R4" s="10" t="str">
        <x:v>إجراءات المتابعة</x:v>
      </x:c>
      <x:c r="S4" s="10" t="str">
        <x:v>إجراءات المتابعة</x:v>
      </x:c>
      <x:c r="T4" s="10" t="str">
        <x:v>إجراءات المتابعة</x:v>
      </x:c>
      <x:c r="AA4" t="str">
        <x:f>'الموظفون'!$A$14</x:f>
        <x:v>E-004</x:v>
      </x:c>
      <x:c r="AB4" t="str">
        <x:v>العودة للعمل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'الموظفون'!$A$15</x:f>
        <x:v>E-005</x:v>
      </x:c>
      <x:c r="AB5" t="str">
        <x:v>مراجعة التطوير</x:v>
      </x:c>
    </x:row>
    <x:row r="6" ht="22" customHeight="1">
      <x:c r="A6" s="12" t="str">
        <x:v>المتابعات الفردية والإجراءات</x:v>
      </x:c>
      <x:c r="B6" s="12" t="str">
        <x:v>المتابعات الفردية والإجراءات</x:v>
      </x:c>
      <x:c r="C6" s="12" t="str">
        <x:v>المتابعات الفردية والإجراءات</x:v>
      </x:c>
      <x:c r="D6" s="12" t="str">
        <x:v>المتابعات الفردية والإجراءات</x:v>
      </x:c>
      <x:c r="E6" s="12" t="str">
        <x:v>المتابعات الفردية والإجراءات</x:v>
      </x:c>
      <x:c r="F6" s="12" t="str">
        <x:v>المتابعات الفردية والإجراءات</x:v>
      </x:c>
      <x:c r="G6" s="12" t="str">
        <x:v>المتابعات الفردية والإجراءات</x:v>
      </x:c>
      <x:c r="H6" s="12" t="str">
        <x:v>المتابعات الفردية والإجراءات</x:v>
      </x:c>
      <x:c r="I6" s="12" t="str">
        <x:v>المتابعات الفردية والإجراءات</x:v>
      </x:c>
      <x:c r="J6" s="12" t="str">
        <x:v>المتابعات الفردية والإجراءات</x:v>
      </x:c>
      <x:c r="K6" s="12" t="str">
        <x:v>المتابعات الفردية والإجراءات</x:v>
      </x:c>
      <x:c r="L6" s="12" t="str">
        <x:v>المتابعات الفردية والإجراءات</x:v>
      </x:c>
      <x:c r="M6" s="12" t="str">
        <x:v>المتابعات الفردية والإجراءات</x:v>
      </x:c>
      <x:c r="N6" s="12" t="str">
        <x:v>المتابعات الفردية والإجراءات</x:v>
      </x:c>
      <x:c r="O6" s="12" t="str">
        <x:v>المتابعات الفردية والإجراءات</x:v>
      </x:c>
      <x:c r="P6" s="12" t="str">
        <x:v>المتابعات الفردية والإجراءات</x:v>
      </x:c>
      <x:c r="Q6" s="12" t="str">
        <x:v>المتابعات الفردية والإجراءات</x:v>
      </x:c>
      <x:c r="R6" s="12" t="str">
        <x:v>المتابعات الفردية والإجراءات</x:v>
      </x:c>
      <x:c r="S6" s="12" t="str">
        <x:v>المتابعات الفردية والإجراءات</x:v>
      </x:c>
      <x:c r="T6" s="12" t="str">
        <x:v>المتابعات الفردية والإجراءات</x:v>
      </x:c>
      <x:c r="AA6" t="str">
        <x:f>'الموظفون'!$A$16</x:f>
        <x:v>E-006</x:v>
      </x:c>
    </x:row>
    <x:row r="7" ht="22" customHeight="1">
      <x:c r="A7" s="13" t="str">
        <x:v>سجل الاجتماعات المنظمة وتابع كل إجراء مطلوب.</x:v>
      </x:c>
      <x:c r="B7" s="13" t="str">
        <x:v>سجل الاجتماعات المنظمة وتابع كل إجراء مطلوب.</x:v>
      </x:c>
      <x:c r="C7" s="13" t="str">
        <x:v>سجل الاجتماعات المنظمة وتابع كل إجراء مطلوب.</x:v>
      </x:c>
      <x:c r="D7" s="13" t="str">
        <x:v>سجل الاجتماعات المنظمة وتابع كل إجراء مطلوب.</x:v>
      </x:c>
      <x:c r="E7" s="13" t="str">
        <x:v>سجل الاجتماعات المنظمة وتابع كل إجراء مطلوب.</x:v>
      </x:c>
      <x:c r="F7" s="13" t="str">
        <x:v>سجل الاجتماعات المنظمة وتابع كل إجراء مطلوب.</x:v>
      </x:c>
      <x:c r="G7" s="13" t="str">
        <x:v>سجل الاجتماعات المنظمة وتابع كل إجراء مطلوب.</x:v>
      </x:c>
      <x:c r="H7" s="13" t="str">
        <x:v>سجل الاجتماعات المنظمة وتابع كل إجراء مطلوب.</x:v>
      </x:c>
      <x:c r="I7" s="13" t="str">
        <x:v>سجل الاجتماعات المنظمة وتابع كل إجراء مطلوب.</x:v>
      </x:c>
      <x:c r="J7" s="13" t="str">
        <x:v>سجل الاجتماعات المنظمة وتابع كل إجراء مطلوب.</x:v>
      </x:c>
      <x:c r="K7" s="13" t="str">
        <x:v>سجل الاجتماعات المنظمة وتابع كل إجراء مطلوب.</x:v>
      </x:c>
      <x:c r="L7" s="13" t="str">
        <x:v>سجل الاجتماعات المنظمة وتابع كل إجراء مطلوب.</x:v>
      </x:c>
      <x:c r="M7" s="13" t="str">
        <x:v>سجل الاجتماعات المنظمة وتابع كل إجراء مطلوب.</x:v>
      </x:c>
      <x:c r="N7" s="13" t="str">
        <x:v>سجل الاجتماعات المنظمة وتابع كل إجراء مطلوب.</x:v>
      </x:c>
      <x:c r="O7" s="13" t="str">
        <x:v>سجل الاجتماعات المنظمة وتابع كل إجراء مطلوب.</x:v>
      </x:c>
      <x:c r="P7" s="13" t="str">
        <x:v>سجل الاجتماعات المنظمة وتابع كل إجراء مطلوب.</x:v>
      </x:c>
      <x:c r="Q7" s="13" t="str">
        <x:v>سجل الاجتماعات المنظمة وتابع كل إجراء مطلوب.</x:v>
      </x:c>
      <x:c r="R7" s="13" t="str">
        <x:v>سجل الاجتماعات المنظمة وتابع كل إجراء مطلوب.</x:v>
      </x:c>
      <x:c r="S7" s="13" t="str">
        <x:v>سجل الاجتماعات المنظمة وتابع كل إجراء مطلوب.</x:v>
      </x:c>
      <x:c r="T7" s="13" t="str">
        <x:v>سجل الاجتماعات المنظمة وتابع كل إجراء مطلوب.</x:v>
      </x:c>
      <x:c r="AA7" t="str">
        <x:f>'الموظفون'!$A$17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'الموظفون'!$A$18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'الموظفون'!$A$19</x:f>
        <x:v>E-009</x:v>
      </x:c>
    </x:row>
    <x:row r="10">
      <x:c r="A10" s="33" t="str">
        <x:v>معرف المتابعة</x:v>
      </x:c>
      <x:c r="B10" s="34" t="str">
        <x:v>معرف الموظف</x:v>
      </x:c>
      <x:c r="C10" s="34" t="str">
        <x:v>الموظف</x:v>
      </x:c>
      <x:c r="D10" s="34" t="str">
        <x:v>المدير</x:v>
      </x:c>
      <x:c r="E10" s="34" t="str">
        <x:v>تاريخ الاجتماع</x:v>
      </x:c>
      <x:c r="F10" s="34" t="str">
        <x:v>النوع</x:v>
      </x:c>
      <x:c r="G10" s="34" t="str">
        <x:v>الرضا (1-5)</x:v>
      </x:c>
      <x:c r="H10" s="34" t="str">
        <x:v>مؤشر الأداء</x:v>
      </x:c>
      <x:c r="I10" s="34" t="str">
        <x:v>ملاحظات / أدلة</x:v>
      </x:c>
      <x:c r="J10" s="34" t="str">
        <x:v>إجراء المتابعة</x:v>
      </x:c>
      <x:c r="K10" s="34" t="str">
        <x:v>مسؤول الإجراء</x:v>
      </x:c>
      <x:c r="L10" s="34" t="str">
        <x:v>تاريخ الاستحقاق</x:v>
      </x:c>
      <x:c r="M10" s="34" t="str">
        <x:v>مكتمل؟</x:v>
      </x:c>
      <x:c r="N10" s="35" t="str">
        <x:v>حالة الإجراء</x:v>
      </x:c>
      <x:c r="O10" s="4"/>
      <x:c r="P10" s="4"/>
      <x:c r="Q10" s="4"/>
      <x:c r="R10" s="4"/>
      <x:c r="S10" s="4"/>
      <x:c r="T10" s="4"/>
      <x:c r="AA10" t="str">
        <x:f>'الموظفون'!$A$20</x:f>
        <x:v>E-010</x:v>
      </x:c>
    </x:row>
    <x:row r="11">
      <x:c r="A11" s="23" t="str">
        <x:v>C-001</x:v>
      </x:c>
      <x:c r="B11" s="23" t="str">
        <x:v>E-001</x:v>
      </x:c>
      <x:c r="C11" s="56" t="str">
        <x:f>IF(B11="","",IFERROR(INDEX('الموظفون'!$B$11:$B$60,MATCH(B11,'الموظفون'!$A$11:$A$60,0)),""))</x:f>
        <x:v>Maya Hassan</x:v>
      </x:c>
      <x:c r="D11" s="56" t="str">
        <x:f>IF(B11="","",IFERROR(INDEX('الموظفون'!$E$11:$E$60,MATCH(B11,'الموظفون'!$A$11:$A$60,0)),""))</x:f>
        <x:v>عائشة خان</x:v>
      </x:c>
      <x:c r="E11" s="59" t="d">
        <x:v>2026-10-21T00:00:00.000Z</x:v>
      </x:c>
      <x:c r="F11" s="23" t="str">
        <x:v>متابعة فردية</x:v>
      </x:c>
      <x:c r="G11" s="23" t="n">
        <x:v>4</x:v>
      </x:c>
      <x:c r="H11" s="23" t="str">
        <x:v>مستقر</x:v>
      </x:c>
      <x:c r="I11" s="23" t="str">
        <x:v>تمت مراجعة أولويات التشغيل.</x:v>
      </x:c>
      <x:c r="J11" s="23" t="str">
        <x:v>مشاركة مسودة خريطة الإجراءات</x:v>
      </x:c>
      <x:c r="K11" s="23" t="str">
        <x:v>عائشة خان</x:v>
      </x:c>
      <x:c r="L11" s="59" t="d">
        <x:v>2026-10-30T00:00:00.000Z</x:v>
      </x:c>
      <x:c r="M11" s="23" t="str">
        <x:v>لا</x:v>
      </x:c>
      <x:c r="N11" s="56" t="str">
        <x:f>IF(A11="","",IF(J11="","لا يوجد",IF(M11="نعم","مكتمل",IF(L11="","ناقص",IF(L11&lt;'الإعداد'!$D$11,"متأخر",IF(L11&lt;='الإعداد'!$D$11+'الإعداد'!$D$13,"قريب","منتظم"))))))</x:f>
        <x:v>قريب</x:v>
      </x:c>
      <x:c r="O11" s="4"/>
      <x:c r="P11" s="4"/>
      <x:c r="Q11" s="4"/>
      <x:c r="R11" s="4"/>
      <x:c r="S11" s="4"/>
      <x:c r="T11" s="4"/>
      <x:c r="AA11" t="n">
        <x:f>'الموظفون'!$A$21</x:f>
        <x:v>0</x:v>
      </x:c>
      <x:c r="AE11" t="str">
        <x:f>IF(A11="","",IF(COUNTIF($A$11:$A$90,A11)&gt;1,"خطأ","سليم"))</x:f>
        <x:v>سليم</x:v>
      </x:c>
      <x:c r="AF11" t="str">
        <x:f>IF(B11="","",IF(COUNTIF('الموظفون'!$A$11:$A$60,B11)=0,"خطأ","سليم"))</x:f>
        <x:v>سليم</x:v>
      </x:c>
    </x:row>
    <x:row r="12">
      <x:c r="A12" s="24" t="str">
        <x:v>C-002</x:v>
      </x:c>
      <x:c r="B12" s="24" t="str">
        <x:v>E-002</x:v>
      </x:c>
      <x:c r="C12" s="57" t="str">
        <x:f>IF(B12="","",IFERROR(INDEX('الموظفون'!$B$11:$B$60,MATCH(B12,'الموظفون'!$A$11:$A$60,0)),""))</x:f>
        <x:v>Daniel Ruiz</x:v>
      </x:c>
      <x:c r="D12" s="57" t="str">
        <x:f>IF(B12="","",IFERROR(INDEX('الموظفون'!$E$11:$E$60,MATCH(B12,'الموظفون'!$A$11:$A$60,0)),""))</x:f>
        <x:v>عمر صالح</x:v>
      </x:c>
      <x:c r="E12" s="26" t="d">
        <x:v>2026-10-18T00:00:00.000Z</x:v>
      </x:c>
      <x:c r="F12" s="24" t="str">
        <x:v>متابعة فردية</x:v>
      </x:c>
      <x:c r="G12" s="24" t="n">
        <x:v>3</x:v>
      </x:c>
      <x:c r="H12" s="24" t="str">
        <x:v>يحتاج دعماً</x:v>
      </x:c>
      <x:c r="I12" s="24" t="str">
        <x:v>مراجعة عوائق الحسابات.</x:v>
      </x:c>
      <x:c r="J12" s="24" t="str">
        <x:v>تقديم خطة استعادة الحساب</x:v>
      </x:c>
      <x:c r="K12" s="24" t="str">
        <x:v>عمر صالح</x:v>
      </x:c>
      <x:c r="L12" s="26" t="d">
        <x:v>2026-10-24T00:00:00.000Z</x:v>
      </x:c>
      <x:c r="M12" s="24" t="str">
        <x:v>لا</x:v>
      </x:c>
      <x:c r="N12" s="57" t="str">
        <x:f>IF(A12="","",IF(J12="","لا يوجد",IF(M12="نعم","مكتمل",IF(L12="","ناقص",IF(L12&lt;'الإعداد'!$D$11,"متأخر",IF(L12&lt;='الإعداد'!$D$11+'الإعداد'!$D$13,"قريب","منتظم"))))))</x:f>
        <x:v>متأخر</x:v>
      </x:c>
      <x:c r="O12" s="4"/>
      <x:c r="P12" s="4"/>
      <x:c r="Q12" s="4"/>
      <x:c r="R12" s="4"/>
      <x:c r="S12" s="4"/>
      <x:c r="T12" s="4"/>
      <x:c r="AA12" t="n">
        <x:f>'الموظفون'!$A$22</x:f>
        <x:v>0</x:v>
      </x:c>
      <x:c r="AE12" t="str">
        <x:f>IF(A12="","",IF(COUNTIF($A$11:$A$90,A12)&gt;1,"خطأ","سليم"))</x:f>
        <x:v>سليم</x:v>
      </x:c>
      <x:c r="AF12" t="str">
        <x:f>IF(B12="","",IF(COUNTIF('الموظفون'!$A$11:$A$60,B12)=0,"خطأ","سليم"))</x:f>
        <x:v>سليم</x:v>
      </x:c>
    </x:row>
    <x:row r="13">
      <x:c r="A13" s="24" t="str">
        <x:v>C-003</x:v>
      </x:c>
      <x:c r="B13" s="24" t="str">
        <x:v>E-003</x:v>
      </x:c>
      <x:c r="C13" s="57" t="str">
        <x:f>IF(B13="","",IFERROR(INDEX('الموظفون'!$B$11:$B$60,MATCH(B13,'الموظفون'!$A$11:$A$60,0)),""))</x:f>
        <x:v>Sofia Kim</x:v>
      </x:c>
      <x:c r="D13" s="57" t="str">
        <x:f>IF(B13="","",IFERROR(INDEX('الموظفون'!$E$11:$E$60,MATCH(B13,'الموظفون'!$A$11:$A$60,0)),""))</x:f>
        <x:v>ليلى مورغان</x:v>
      </x:c>
      <x:c r="E13" s="26" t="d">
        <x:v>2026-10-22T00:00:00.000Z</x:v>
      </x:c>
      <x:c r="F13" s="24" t="str">
        <x:v>مراجعة الأداء</x:v>
      </x:c>
      <x:c r="G13" s="24" t="n">
        <x:v>4</x:v>
      </x:c>
      <x:c r="H13" s="24" t="str">
        <x:v>قوي</x:v>
      </x:c>
      <x:c r="I13" s="24" t="str">
        <x:v>تمت مراجعة أدلة التحسين.</x:v>
      </x:c>
      <x:c r="J13" s="24" t="str">
        <x:v>تأكيد قائمة إقفال نوفمبر</x:v>
      </x:c>
      <x:c r="K13" s="24" t="str">
        <x:v>ليلى مورغان</x:v>
      </x:c>
      <x:c r="L13" s="26" t="d">
        <x:v>2026-11-02T00:00:00.000Z</x:v>
      </x:c>
      <x:c r="M13" s="24" t="str">
        <x:v>لا</x:v>
      </x:c>
      <x:c r="N13" s="57" t="str">
        <x:f>IF(A13="","",IF(J13="","لا يوجد",IF(M13="نعم","مكتمل",IF(L13="","ناقص",IF(L13&lt;'الإعداد'!$D$11,"متأخر",IF(L13&lt;='الإعداد'!$D$11+'الإعداد'!$D$13,"قريب","منتظم"))))))</x:f>
        <x:v>قريب</x:v>
      </x:c>
      <x:c r="O13" s="4"/>
      <x:c r="P13" s="4"/>
      <x:c r="Q13" s="4"/>
      <x:c r="R13" s="4"/>
      <x:c r="S13" s="4"/>
      <x:c r="T13" s="4"/>
      <x:c r="AA13" t="n">
        <x:f>'الموظفون'!$A$23</x:f>
        <x:v>0</x:v>
      </x:c>
      <x:c r="AE13" t="str">
        <x:f>IF(A13="","",IF(COUNTIF($A$11:$A$90,A13)&gt;1,"خطأ","سليم"))</x:f>
        <x:v>سليم</x:v>
      </x:c>
      <x:c r="AF13" t="str">
        <x:f>IF(B13="","",IF(COUNTIF('الموظفون'!$A$11:$A$60,B13)=0,"خطأ","سليم"))</x:f>
        <x:v>سليم</x:v>
      </x:c>
    </x:row>
    <x:row r="14">
      <x:c r="A14" s="24" t="str">
        <x:v>C-004</x:v>
      </x:c>
      <x:c r="B14" s="24" t="str">
        <x:v>E-004</x:v>
      </x:c>
      <x:c r="C14" s="57" t="str">
        <x:f>IF(B14="","",IFERROR(INDEX('الموظفون'!$B$11:$B$60,MATCH(B14,'الموظفون'!$A$11:$A$60,0)),""))</x:f>
        <x:v>Amir Patel</x:v>
      </x:c>
      <x:c r="D14" s="57" t="str">
        <x:f>IF(B14="","",IFERROR(INDEX('الموظفون'!$E$11:$E$60,MATCH(B14,'الموظفون'!$A$11:$A$60,0)),""))</x:f>
        <x:v>نورا سيلفا</x:v>
      </x:c>
      <x:c r="E14" s="26" t="d">
        <x:v>2026-10-24T00:00:00.000Z</x:v>
      </x:c>
      <x:c r="F14" s="24" t="str">
        <x:v>مراجعة التجربة</x:v>
      </x:c>
      <x:c r="G14" s="24" t="n">
        <x:v>4</x:v>
      </x:c>
      <x:c r="H14" s="24" t="str">
        <x:v>واعد</x:v>
      </x:c>
      <x:c r="I14" s="24" t="str">
        <x:v>تم توضيح أولويات التجربة.</x:v>
      </x:c>
      <x:c r="J14" s="24" t="str">
        <x:v>إكمال تحليل الحملة</x:v>
      </x:c>
      <x:c r="K14" s="24" t="str">
        <x:v>نورا سيلفا</x:v>
      </x:c>
      <x:c r="L14" s="26" t="d">
        <x:v>2026-10-31T00:00:00.000Z</x:v>
      </x:c>
      <x:c r="M14" s="24" t="str">
        <x:v>لا</x:v>
      </x:c>
      <x:c r="N14" s="57" t="str">
        <x:f>IF(A14="","",IF(J14="","لا يوجد",IF(M14="نعم","مكتمل",IF(L14="","ناقص",IF(L14&lt;'الإعداد'!$D$11,"متأخر",IF(L14&lt;='الإعداد'!$D$11+'الإعداد'!$D$13,"قريب","منتظم"))))))</x:f>
        <x:v>قريب</x:v>
      </x:c>
      <x:c r="O14" s="4"/>
      <x:c r="P14" s="4"/>
      <x:c r="Q14" s="4"/>
      <x:c r="R14" s="4"/>
      <x:c r="S14" s="4"/>
      <x:c r="T14" s="4"/>
      <x:c r="AA14" t="n">
        <x:f>'الموظفون'!$A$24</x:f>
        <x:v>0</x:v>
      </x:c>
      <x:c r="AE14" t="str">
        <x:f>IF(A14="","",IF(COUNTIF($A$11:$A$90,A14)&gt;1,"خطأ","سليم"))</x:f>
        <x:v>سليم</x:v>
      </x:c>
      <x:c r="AF14" t="str">
        <x:f>IF(B14="","",IF(COUNTIF('الموظفون'!$A$11:$A$60,B14)=0,"خطأ","سليم"))</x:f>
        <x:v>سليم</x:v>
      </x:c>
    </x:row>
    <x:row r="15">
      <x:c r="A15" s="24" t="str">
        <x:v>C-005</x:v>
      </x:c>
      <x:c r="B15" s="24" t="str">
        <x:v>E-005</x:v>
      </x:c>
      <x:c r="C15" s="57" t="str">
        <x:f>IF(B15="","",IFERROR(INDEX('الموظفون'!$B$11:$B$60,MATCH(B15,'الموظفون'!$A$11:$A$60,0)),""))</x:f>
        <x:v>Elena García</x:v>
      </x:c>
      <x:c r="D15" s="57" t="str">
        <x:f>IF(B15="","",IFERROR(INDEX('الموظفون'!$E$11:$E$60,MATCH(B15,'الموظفون'!$A$11:$A$60,0)),""))</x:f>
        <x:v>نورا سيلفا</x:v>
      </x:c>
      <x:c r="E15" s="26" t="d">
        <x:v>2026-10-15T00:00:00.000Z</x:v>
      </x:c>
      <x:c r="F15" s="24" t="str">
        <x:v>متابعة فردية</x:v>
      </x:c>
      <x:c r="G15" s="24" t="n">
        <x:v>5</x:v>
      </x:c>
      <x:c r="H15" s="24" t="str">
        <x:v>قوي</x:v>
      </x:c>
      <x:c r="I15" s="24" t="str">
        <x:v>تمت مراجعة عبء التجديد.</x:v>
      </x:c>
      <x:c r="J15" s="24" t="str"/>
      <x:c r="K15" s="24" t="str">
        <x:v>نورا سيلفا</x:v>
      </x:c>
      <x:c r="L15" s="26"/>
      <x:c r="M15" s="24" t="str">
        <x:v>نعم</x:v>
      </x:c>
      <x:c r="N15" s="57" t="str">
        <x:f>IF(A15="","",IF(J15="","لا يوجد",IF(M15="نعم","مكتمل",IF(L15="","ناقص",IF(L15&lt;'الإعداد'!$D$11,"متأخر",IF(L15&lt;='الإعداد'!$D$11+'الإعداد'!$D$13,"قريب","منتظم"))))))</x:f>
        <x:v>لا يوجد</x:v>
      </x:c>
      <x:c r="O15" s="4"/>
      <x:c r="P15" s="4"/>
      <x:c r="Q15" s="4"/>
      <x:c r="R15" s="4"/>
      <x:c r="S15" s="4"/>
      <x:c r="T15" s="4"/>
      <x:c r="AA15" t="n">
        <x:f>'الموظفون'!$A$25</x:f>
        <x:v>0</x:v>
      </x:c>
      <x:c r="AE15" t="str">
        <x:f>IF(A15="","",IF(COUNTIF($A$11:$A$90,A15)&gt;1,"خطأ","سليم"))</x:f>
        <x:v>سليم</x:v>
      </x:c>
      <x:c r="AF15" t="str">
        <x:f>IF(B15="","",IF(COUNTIF('الموظفون'!$A$11:$A$60,B15)=0,"خطأ","سليم"))</x:f>
        <x:v>سليم</x:v>
      </x:c>
    </x:row>
    <x:row r="16">
      <x:c r="A16" s="24" t="str">
        <x:v>C-006</x:v>
      </x:c>
      <x:c r="B16" s="24" t="str">
        <x:v>E-006</x:v>
      </x:c>
      <x:c r="C16" s="57" t="str">
        <x:f>IF(B16="","",IFERROR(INDEX('الموظفون'!$B$11:$B$60,MATCH(B16,'الموظفون'!$A$11:$A$60,0)),""))</x:f>
        <x:v>Lucas Martin</x:v>
      </x:c>
      <x:c r="D16" s="57" t="str">
        <x:f>IF(B16="","",IFERROR(INDEX('الموظفون'!$E$11:$E$60,MATCH(B16,'الموظفون'!$A$11:$A$60,0)),""))</x:f>
        <x:v>عائشة خان</x:v>
      </x:c>
      <x:c r="E16" s="26" t="d">
        <x:v>2026-10-23T00:00:00.000Z</x:v>
      </x:c>
      <x:c r="F16" s="24" t="str">
        <x:v>مراجعة التطوير</x:v>
      </x:c>
      <x:c r="G16" s="24" t="n">
        <x:v>4</x:v>
      </x:c>
      <x:c r="H16" s="24" t="str">
        <x:v>مستقر</x:v>
      </x:c>
      <x:c r="I16" s="24" t="str">
        <x:v>تم الاتفاق على خطة التدريب.</x:v>
      </x:c>
      <x:c r="J16" s="24" t="str">
        <x:v>حجز جلسة متابعة مع المالية</x:v>
      </x:c>
      <x:c r="K16" s="24" t="str">
        <x:v>عائشة خان</x:v>
      </x:c>
      <x:c r="L16" s="26" t="d">
        <x:v>2026-11-03T00:00:00.000Z</x:v>
      </x:c>
      <x:c r="M16" s="24" t="str">
        <x:v>لا</x:v>
      </x:c>
      <x:c r="N16" s="57" t="str">
        <x:f>IF(A16="","",IF(J16="","لا يوجد",IF(M16="نعم","مكتمل",IF(L16="","ناقص",IF(L16&lt;'الإعداد'!$D$11,"متأخر",IF(L16&lt;='الإعداد'!$D$11+'الإعداد'!$D$13,"قريب","منتظم"))))))</x:f>
        <x:v>قريب</x:v>
      </x:c>
      <x:c r="O16" s="4"/>
      <x:c r="P16" s="4"/>
      <x:c r="Q16" s="4"/>
      <x:c r="R16" s="4"/>
      <x:c r="S16" s="4"/>
      <x:c r="T16" s="4"/>
      <x:c r="AA16" t="n">
        <x:f>'الموظفون'!$A$26</x:f>
        <x:v>0</x:v>
      </x:c>
      <x:c r="AE16" t="str">
        <x:f>IF(A16="","",IF(COUNTIF($A$11:$A$90,A16)&gt;1,"خطأ","سليم"))</x:f>
        <x:v>سليم</x:v>
      </x:c>
      <x:c r="AF16" t="str">
        <x:f>IF(B16="","",IF(COUNTIF('الموظفون'!$A$11:$A$60,B16)=0,"خطأ","سليم"))</x:f>
        <x:v>سليم</x:v>
      </x:c>
    </x:row>
    <x:row r="17">
      <x:c r="A17" s="24"/>
      <x:c r="B17" s="24"/>
      <x:c r="C17" s="57" t="str">
        <x:f>IF(B17="","",IFERROR(INDEX('الموظفون'!$B$11:$B$60,MATCH(B17,'الموظفون'!$A$11:$A$60,0)),""))</x:f>
      </x:c>
      <x:c r="D17" s="57" t="str">
        <x:f>IF(B17="","",IFERROR(INDEX('الموظفون'!$E$11:$E$60,MATCH(B17,'الموظفون'!$A$11:$A$60,0)),""))</x:f>
      </x:c>
      <x:c r="E17" s="26"/>
      <x:c r="F17" s="24"/>
      <x:c r="G17" s="24"/>
      <x:c r="H17" s="24"/>
      <x:c r="I17" s="24"/>
      <x:c r="J17" s="24"/>
      <x:c r="K17" s="24"/>
      <x:c r="L17" s="26"/>
      <x:c r="M17" s="24"/>
      <x:c r="N17" s="57" t="str">
        <x:f>IF(A17="","",IF(J17="","لا يوجد",IF(M17="نعم","مكتمل",IF(L17="","ناقص",IF(L17&lt;'الإعداد'!$D$11,"متأخر",IF(L17&lt;='الإعداد'!$D$11+'الإعداد'!$D$13,"قريب","منتظم"))))))</x:f>
      </x:c>
      <x:c r="O17" s="4"/>
      <x:c r="P17" s="4"/>
      <x:c r="Q17" s="4"/>
      <x:c r="R17" s="4"/>
      <x:c r="S17" s="4"/>
      <x:c r="T17" s="4"/>
      <x:c r="AA17" t="n">
        <x:f>'الموظفون'!$A$27</x:f>
        <x:v>0</x:v>
      </x:c>
      <x:c r="AE17" t="str">
        <x:f>IF(A17="","",IF(COUNTIF($A$11:$A$90,A17)&gt;1,"خطأ","سليم"))</x:f>
      </x:c>
      <x:c r="AF17" t="str">
        <x:f>IF(B17="","",IF(COUNTIF('الموظفون'!$A$11:$A$60,B17)=0,"خطأ","سليم"))</x:f>
      </x:c>
    </x:row>
    <x:row r="18">
      <x:c r="A18" s="24"/>
      <x:c r="B18" s="24"/>
      <x:c r="C18" s="57" t="str">
        <x:f>IF(B18="","",IFERROR(INDEX('الموظفون'!$B$11:$B$60,MATCH(B18,'الموظفون'!$A$11:$A$60,0)),""))</x:f>
      </x:c>
      <x:c r="D18" s="57" t="str">
        <x:f>IF(B18="","",IFERROR(INDEX('الموظفون'!$E$11:$E$60,MATCH(B18,'الموظفون'!$A$11:$A$60,0)),""))</x:f>
      </x:c>
      <x:c r="E18" s="26"/>
      <x:c r="F18" s="24"/>
      <x:c r="G18" s="24"/>
      <x:c r="H18" s="24"/>
      <x:c r="I18" s="24"/>
      <x:c r="J18" s="24"/>
      <x:c r="K18" s="24"/>
      <x:c r="L18" s="26"/>
      <x:c r="M18" s="24"/>
      <x:c r="N18" s="57" t="str">
        <x:f>IF(A18="","",IF(J18="","لا يوجد",IF(M18="نعم","مكتمل",IF(L18="","ناقص",IF(L18&lt;'الإعداد'!$D$11,"متأخر",IF(L18&lt;='الإعداد'!$D$11+'الإعداد'!$D$13,"قريب","منتظم"))))))</x:f>
      </x:c>
      <x:c r="O18" s="4"/>
      <x:c r="P18" s="4"/>
      <x:c r="Q18" s="4"/>
      <x:c r="R18" s="4"/>
      <x:c r="S18" s="4"/>
      <x:c r="T18" s="4"/>
      <x:c r="AA18" t="n">
        <x:f>'الموظفون'!$A$28</x:f>
        <x:v>0</x:v>
      </x:c>
      <x:c r="AE18" t="str">
        <x:f>IF(A18="","",IF(COUNTIF($A$11:$A$90,A18)&gt;1,"خطأ","سليم"))</x:f>
      </x:c>
      <x:c r="AF18" t="str">
        <x:f>IF(B18="","",IF(COUNTIF('الموظفون'!$A$11:$A$60,B18)=0,"خطأ","سليم"))</x:f>
      </x:c>
    </x:row>
    <x:row r="19">
      <x:c r="A19" s="24"/>
      <x:c r="B19" s="24"/>
      <x:c r="C19" s="57" t="str">
        <x:f>IF(B19="","",IFERROR(INDEX('الموظفون'!$B$11:$B$60,MATCH(B19,'الموظفون'!$A$11:$A$60,0)),""))</x:f>
      </x:c>
      <x:c r="D19" s="57" t="str">
        <x:f>IF(B19="","",IFERROR(INDEX('الموظفون'!$E$11:$E$60,MATCH(B19,'الموظفون'!$A$11:$A$60,0)),""))</x:f>
      </x:c>
      <x:c r="E19" s="26"/>
      <x:c r="F19" s="24"/>
      <x:c r="G19" s="24"/>
      <x:c r="H19" s="24"/>
      <x:c r="I19" s="24"/>
      <x:c r="J19" s="24"/>
      <x:c r="K19" s="24"/>
      <x:c r="L19" s="26"/>
      <x:c r="M19" s="24"/>
      <x:c r="N19" s="57" t="str">
        <x:f>IF(A19="","",IF(J19="","لا يوجد",IF(M19="نعم","مكتمل",IF(L19="","ناقص",IF(L19&lt;'الإعداد'!$D$11,"متأخر",IF(L19&lt;='الإعداد'!$D$11+'الإعداد'!$D$13,"قريب","منتظم"))))))</x:f>
      </x:c>
      <x:c r="O19" s="4"/>
      <x:c r="P19" s="4"/>
      <x:c r="Q19" s="4"/>
      <x:c r="R19" s="4"/>
      <x:c r="S19" s="4"/>
      <x:c r="T19" s="4"/>
      <x:c r="AA19" t="n">
        <x:f>'الموظفون'!$A$29</x:f>
        <x:v>0</x:v>
      </x:c>
      <x:c r="AE19" t="str">
        <x:f>IF(A19="","",IF(COUNTIF($A$11:$A$90,A19)&gt;1,"خطأ","سليم"))</x:f>
      </x:c>
      <x:c r="AF19" t="str">
        <x:f>IF(B19="","",IF(COUNTIF('الموظفون'!$A$11:$A$60,B19)=0,"خطأ","سليم"))</x:f>
      </x:c>
    </x:row>
    <x:row r="20">
      <x:c r="A20" s="24"/>
      <x:c r="B20" s="24"/>
      <x:c r="C20" s="57" t="str">
        <x:f>IF(B20="","",IFERROR(INDEX('الموظفون'!$B$11:$B$60,MATCH(B20,'الموظفون'!$A$11:$A$60,0)),""))</x:f>
      </x:c>
      <x:c r="D20" s="57" t="str">
        <x:f>IF(B20="","",IFERROR(INDEX('الموظفون'!$E$11:$E$60,MATCH(B20,'الموظفون'!$A$11:$A$60,0)),""))</x:f>
      </x:c>
      <x:c r="E20" s="26"/>
      <x:c r="F20" s="24"/>
      <x:c r="G20" s="24"/>
      <x:c r="H20" s="24"/>
      <x:c r="I20" s="24"/>
      <x:c r="J20" s="24"/>
      <x:c r="K20" s="24"/>
      <x:c r="L20" s="26"/>
      <x:c r="M20" s="24"/>
      <x:c r="N20" s="57" t="str">
        <x:f>IF(A20="","",IF(J20="","لا يوجد",IF(M20="نعم","مكتمل",IF(L20="","ناقص",IF(L20&lt;'الإعداد'!$D$11,"متأخر",IF(L20&lt;='الإعداد'!$D$11+'الإعداد'!$D$13,"قريب","منتظم"))))))</x:f>
      </x:c>
      <x:c r="O20" s="4"/>
      <x:c r="P20" s="4"/>
      <x:c r="Q20" s="4"/>
      <x:c r="R20" s="4"/>
      <x:c r="S20" s="4"/>
      <x:c r="T20" s="4"/>
      <x:c r="AA20" t="n">
        <x:f>'الموظفون'!$A$30</x:f>
        <x:v>0</x:v>
      </x:c>
      <x:c r="AE20" t="str">
        <x:f>IF(A20="","",IF(COUNTIF($A$11:$A$90,A20)&gt;1,"خطأ","سليم"))</x:f>
      </x:c>
      <x:c r="AF20" t="str">
        <x:f>IF(B20="","",IF(COUNTIF('الموظفون'!$A$11:$A$60,B20)=0,"خطأ","سليم"))</x:f>
      </x:c>
    </x:row>
    <x:row r="21">
      <x:c r="A21" s="24"/>
      <x:c r="B21" s="24"/>
      <x:c r="C21" s="57" t="str">
        <x:f>IF(B21="","",IFERROR(INDEX('الموظفون'!$B$11:$B$60,MATCH(B21,'الموظفون'!$A$11:$A$60,0)),""))</x:f>
      </x:c>
      <x:c r="D21" s="57" t="str">
        <x:f>IF(B21="","",IFERROR(INDEX('الموظفون'!$E$11:$E$60,MATCH(B21,'الموظفون'!$A$11:$A$60,0)),""))</x:f>
      </x:c>
      <x:c r="E21" s="26"/>
      <x:c r="F21" s="24"/>
      <x:c r="G21" s="24"/>
      <x:c r="H21" s="24"/>
      <x:c r="I21" s="24"/>
      <x:c r="J21" s="24"/>
      <x:c r="K21" s="24"/>
      <x:c r="L21" s="26"/>
      <x:c r="M21" s="24"/>
      <x:c r="N21" s="57" t="str">
        <x:f>IF(A21="","",IF(J21="","لا يوجد",IF(M21="نعم","مكتمل",IF(L21="","ناقص",IF(L21&lt;'الإعداد'!$D$11,"متأخر",IF(L21&lt;='الإعداد'!$D$11+'الإعداد'!$D$13,"قريب","منتظم"))))))</x:f>
      </x:c>
      <x:c r="O21" s="4"/>
      <x:c r="P21" s="4"/>
      <x:c r="Q21" s="4"/>
      <x:c r="R21" s="4"/>
      <x:c r="S21" s="4"/>
      <x:c r="T21" s="4"/>
      <x:c r="AA21" t="n">
        <x:f>'الموظفون'!$A$31</x:f>
        <x:v>0</x:v>
      </x:c>
      <x:c r="AE21" t="str">
        <x:f>IF(A21="","",IF(COUNTIF($A$11:$A$90,A21)&gt;1,"خطأ","سليم"))</x:f>
      </x:c>
      <x:c r="AF21" t="str">
        <x:f>IF(B21="","",IF(COUNTIF('الموظفون'!$A$11:$A$60,B21)=0,"خطأ","سليم"))</x:f>
      </x:c>
    </x:row>
    <x:row r="22">
      <x:c r="A22" s="24"/>
      <x:c r="B22" s="24"/>
      <x:c r="C22" s="57" t="str">
        <x:f>IF(B22="","",IFERROR(INDEX('الموظفون'!$B$11:$B$60,MATCH(B22,'الموظفون'!$A$11:$A$60,0)),""))</x:f>
      </x:c>
      <x:c r="D22" s="57" t="str">
        <x:f>IF(B22="","",IFERROR(INDEX('الموظفون'!$E$11:$E$60,MATCH(B22,'الموظفون'!$A$11:$A$60,0)),""))</x:f>
      </x:c>
      <x:c r="E22" s="26"/>
      <x:c r="F22" s="24"/>
      <x:c r="G22" s="24"/>
      <x:c r="H22" s="24"/>
      <x:c r="I22" s="24"/>
      <x:c r="J22" s="24"/>
      <x:c r="K22" s="24"/>
      <x:c r="L22" s="26"/>
      <x:c r="M22" s="24"/>
      <x:c r="N22" s="57" t="str">
        <x:f>IF(A22="","",IF(J22="","لا يوجد",IF(M22="نعم","مكتمل",IF(L22="","ناقص",IF(L22&lt;'الإعداد'!$D$11,"متأخر",IF(L22&lt;='الإعداد'!$D$11+'الإعداد'!$D$13,"قريب","منتظم"))))))</x:f>
      </x:c>
      <x:c r="O22" s="4"/>
      <x:c r="P22" s="4"/>
      <x:c r="Q22" s="4"/>
      <x:c r="R22" s="4"/>
      <x:c r="S22" s="4"/>
      <x:c r="T22" s="4"/>
      <x:c r="AA22" t="n">
        <x:f>'الموظفون'!$A$32</x:f>
        <x:v>0</x:v>
      </x:c>
      <x:c r="AE22" t="str">
        <x:f>IF(A22="","",IF(COUNTIF($A$11:$A$90,A22)&gt;1,"خطأ","سليم"))</x:f>
      </x:c>
      <x:c r="AF22" t="str">
        <x:f>IF(B22="","",IF(COUNTIF('الموظفون'!$A$11:$A$60,B22)=0,"خطأ","سليم"))</x:f>
      </x:c>
    </x:row>
    <x:row r="23">
      <x:c r="A23" s="24"/>
      <x:c r="B23" s="24"/>
      <x:c r="C23" s="57" t="str">
        <x:f>IF(B23="","",IFERROR(INDEX('الموظفون'!$B$11:$B$60,MATCH(B23,'الموظفون'!$A$11:$A$60,0)),""))</x:f>
      </x:c>
      <x:c r="D23" s="57" t="str">
        <x:f>IF(B23="","",IFERROR(INDEX('الموظفون'!$E$11:$E$60,MATCH(B23,'الموظفون'!$A$11:$A$60,0)),""))</x:f>
      </x:c>
      <x:c r="E23" s="26"/>
      <x:c r="F23" s="24"/>
      <x:c r="G23" s="24"/>
      <x:c r="H23" s="24"/>
      <x:c r="I23" s="24"/>
      <x:c r="J23" s="24"/>
      <x:c r="K23" s="24"/>
      <x:c r="L23" s="26"/>
      <x:c r="M23" s="24"/>
      <x:c r="N23" s="57" t="str">
        <x:f>IF(A23="","",IF(J23="","لا يوجد",IF(M23="نعم","مكتمل",IF(L23="","ناقص",IF(L23&lt;'الإعداد'!$D$11,"متأخر",IF(L23&lt;='الإعداد'!$D$11+'الإعداد'!$D$13,"قريب","منتظم"))))))</x:f>
      </x:c>
      <x:c r="O23" s="4"/>
      <x:c r="P23" s="4"/>
      <x:c r="Q23" s="4"/>
      <x:c r="R23" s="4"/>
      <x:c r="S23" s="4"/>
      <x:c r="T23" s="4"/>
      <x:c r="AA23" t="n">
        <x:f>'الموظفون'!$A$33</x:f>
        <x:v>0</x:v>
      </x:c>
      <x:c r="AE23" t="str">
        <x:f>IF(A23="","",IF(COUNTIF($A$11:$A$90,A23)&gt;1,"خطأ","سليم"))</x:f>
      </x:c>
      <x:c r="AF23" t="str">
        <x:f>IF(B23="","",IF(COUNTIF('الموظفون'!$A$11:$A$60,B23)=0,"خطأ","سليم"))</x:f>
      </x:c>
    </x:row>
    <x:row r="24">
      <x:c r="A24" s="24"/>
      <x:c r="B24" s="24"/>
      <x:c r="C24" s="57" t="str">
        <x:f>IF(B24="","",IFERROR(INDEX('الموظفون'!$B$11:$B$60,MATCH(B24,'الموظفون'!$A$11:$A$60,0)),""))</x:f>
      </x:c>
      <x:c r="D24" s="57" t="str">
        <x:f>IF(B24="","",IFERROR(INDEX('الموظفون'!$E$11:$E$60,MATCH(B24,'الموظفون'!$A$11:$A$60,0)),""))</x:f>
      </x:c>
      <x:c r="E24" s="26"/>
      <x:c r="F24" s="24"/>
      <x:c r="G24" s="24"/>
      <x:c r="H24" s="24"/>
      <x:c r="I24" s="24"/>
      <x:c r="J24" s="24"/>
      <x:c r="K24" s="24"/>
      <x:c r="L24" s="26"/>
      <x:c r="M24" s="24"/>
      <x:c r="N24" s="57" t="str">
        <x:f>IF(A24="","",IF(J24="","لا يوجد",IF(M24="نعم","مكتمل",IF(L24="","ناقص",IF(L24&lt;'الإعداد'!$D$11,"متأخر",IF(L24&lt;='الإعداد'!$D$11+'الإعداد'!$D$13,"قريب","منتظم"))))))</x:f>
      </x:c>
      <x:c r="O24" s="4"/>
      <x:c r="P24" s="4"/>
      <x:c r="Q24" s="4"/>
      <x:c r="R24" s="4"/>
      <x:c r="S24" s="4"/>
      <x:c r="T24" s="4"/>
      <x:c r="AA24" t="n">
        <x:f>'الموظفون'!$A$34</x:f>
        <x:v>0</x:v>
      </x:c>
      <x:c r="AE24" t="str">
        <x:f>IF(A24="","",IF(COUNTIF($A$11:$A$90,A24)&gt;1,"خطأ","سليم"))</x:f>
      </x:c>
      <x:c r="AF24" t="str">
        <x:f>IF(B24="","",IF(COUNTIF('الموظفون'!$A$11:$A$60,B24)=0,"خطأ","سليم"))</x:f>
      </x:c>
    </x:row>
    <x:row r="25">
      <x:c r="A25" s="24"/>
      <x:c r="B25" s="24"/>
      <x:c r="C25" s="57" t="str">
        <x:f>IF(B25="","",IFERROR(INDEX('الموظفون'!$B$11:$B$60,MATCH(B25,'الموظفون'!$A$11:$A$60,0)),""))</x:f>
      </x:c>
      <x:c r="D25" s="57" t="str">
        <x:f>IF(B25="","",IFERROR(INDEX('الموظفون'!$E$11:$E$60,MATCH(B25,'الموظفون'!$A$11:$A$60,0)),""))</x:f>
      </x:c>
      <x:c r="E25" s="26"/>
      <x:c r="F25" s="24"/>
      <x:c r="G25" s="24"/>
      <x:c r="H25" s="24"/>
      <x:c r="I25" s="24"/>
      <x:c r="J25" s="24"/>
      <x:c r="K25" s="24"/>
      <x:c r="L25" s="26"/>
      <x:c r="M25" s="24"/>
      <x:c r="N25" s="57" t="str">
        <x:f>IF(A25="","",IF(J25="","لا يوجد",IF(M25="نعم","مكتمل",IF(L25="","ناقص",IF(L25&lt;'الإعداد'!$D$11,"متأخر",IF(L25&lt;='الإعداد'!$D$11+'الإعداد'!$D$13,"قريب","منتظم"))))))</x:f>
      </x:c>
      <x:c r="O25" s="4"/>
      <x:c r="P25" s="4"/>
      <x:c r="Q25" s="4"/>
      <x:c r="R25" s="4"/>
      <x:c r="S25" s="4"/>
      <x:c r="T25" s="4"/>
      <x:c r="AA25" t="n">
        <x:f>'الموظفون'!$A$35</x:f>
        <x:v>0</x:v>
      </x:c>
      <x:c r="AE25" t="str">
        <x:f>IF(A25="","",IF(COUNTIF($A$11:$A$90,A25)&gt;1,"خطأ","سليم"))</x:f>
      </x:c>
      <x:c r="AF25" t="str">
        <x:f>IF(B25="","",IF(COUNTIF('الموظفون'!$A$11:$A$60,B25)=0,"خطأ","سليم"))</x:f>
      </x:c>
    </x:row>
    <x:row r="26">
      <x:c r="A26" s="24"/>
      <x:c r="B26" s="24"/>
      <x:c r="C26" s="57" t="str">
        <x:f>IF(B26="","",IFERROR(INDEX('الموظفون'!$B$11:$B$60,MATCH(B26,'الموظفون'!$A$11:$A$60,0)),""))</x:f>
      </x:c>
      <x:c r="D26" s="57" t="str">
        <x:f>IF(B26="","",IFERROR(INDEX('الموظفون'!$E$11:$E$60,MATCH(B26,'الموظفون'!$A$11:$A$60,0)),""))</x:f>
      </x:c>
      <x:c r="E26" s="26"/>
      <x:c r="F26" s="24"/>
      <x:c r="G26" s="24"/>
      <x:c r="H26" s="24"/>
      <x:c r="I26" s="24"/>
      <x:c r="J26" s="24"/>
      <x:c r="K26" s="24"/>
      <x:c r="L26" s="26"/>
      <x:c r="M26" s="24"/>
      <x:c r="N26" s="57" t="str">
        <x:f>IF(A26="","",IF(J26="","لا يوجد",IF(M26="نعم","مكتمل",IF(L26="","ناقص",IF(L26&lt;'الإعداد'!$D$11,"متأخر",IF(L26&lt;='الإعداد'!$D$11+'الإعداد'!$D$13,"قريب","منتظم"))))))</x:f>
      </x:c>
      <x:c r="O26" s="4"/>
      <x:c r="P26" s="4"/>
      <x:c r="Q26" s="4"/>
      <x:c r="R26" s="4"/>
      <x:c r="S26" s="4"/>
      <x:c r="T26" s="4"/>
      <x:c r="AA26" t="n">
        <x:f>'الموظفون'!$A$36</x:f>
        <x:v>0</x:v>
      </x:c>
      <x:c r="AE26" t="str">
        <x:f>IF(A26="","",IF(COUNTIF($A$11:$A$90,A26)&gt;1,"خطأ","سليم"))</x:f>
      </x:c>
      <x:c r="AF26" t="str">
        <x:f>IF(B26="","",IF(COUNTIF('الموظفون'!$A$11:$A$60,B26)=0,"خطأ","سليم"))</x:f>
      </x:c>
    </x:row>
    <x:row r="27">
      <x:c r="A27" s="24"/>
      <x:c r="B27" s="24"/>
      <x:c r="C27" s="57" t="str">
        <x:f>IF(B27="","",IFERROR(INDEX('الموظفون'!$B$11:$B$60,MATCH(B27,'الموظفون'!$A$11:$A$60,0)),""))</x:f>
      </x:c>
      <x:c r="D27" s="57" t="str">
        <x:f>IF(B27="","",IFERROR(INDEX('الموظفون'!$E$11:$E$60,MATCH(B27,'الموظفون'!$A$11:$A$60,0)),""))</x:f>
      </x:c>
      <x:c r="E27" s="26"/>
      <x:c r="F27" s="24"/>
      <x:c r="G27" s="24"/>
      <x:c r="H27" s="24"/>
      <x:c r="I27" s="24"/>
      <x:c r="J27" s="24"/>
      <x:c r="K27" s="24"/>
      <x:c r="L27" s="26"/>
      <x:c r="M27" s="24"/>
      <x:c r="N27" s="57" t="str">
        <x:f>IF(A27="","",IF(J27="","لا يوجد",IF(M27="نعم","مكتمل",IF(L27="","ناقص",IF(L27&lt;'الإعداد'!$D$11,"متأخر",IF(L27&lt;='الإعداد'!$D$11+'الإعداد'!$D$13,"قريب","منتظم"))))))</x:f>
      </x:c>
      <x:c r="O27" s="4"/>
      <x:c r="P27" s="4"/>
      <x:c r="Q27" s="4"/>
      <x:c r="R27" s="4"/>
      <x:c r="S27" s="4"/>
      <x:c r="T27" s="4"/>
      <x:c r="AA27" t="n">
        <x:f>'الموظفون'!$A$37</x:f>
        <x:v>0</x:v>
      </x:c>
      <x:c r="AE27" t="str">
        <x:f>IF(A27="","",IF(COUNTIF($A$11:$A$90,A27)&gt;1,"خطأ","سليم"))</x:f>
      </x:c>
      <x:c r="AF27" t="str">
        <x:f>IF(B27="","",IF(COUNTIF('الموظفون'!$A$11:$A$60,B27)=0,"خطأ","سليم"))</x:f>
      </x:c>
    </x:row>
    <x:row r="28">
      <x:c r="A28" s="24"/>
      <x:c r="B28" s="24"/>
      <x:c r="C28" s="57" t="str">
        <x:f>IF(B28="","",IFERROR(INDEX('الموظفون'!$B$11:$B$60,MATCH(B28,'الموظفون'!$A$11:$A$60,0)),""))</x:f>
      </x:c>
      <x:c r="D28" s="57" t="str">
        <x:f>IF(B28="","",IFERROR(INDEX('الموظفون'!$E$11:$E$60,MATCH(B28,'الموظفون'!$A$11:$A$60,0)),""))</x:f>
      </x:c>
      <x:c r="E28" s="26"/>
      <x:c r="F28" s="24"/>
      <x:c r="G28" s="24"/>
      <x:c r="H28" s="24"/>
      <x:c r="I28" s="24"/>
      <x:c r="J28" s="24"/>
      <x:c r="K28" s="24"/>
      <x:c r="L28" s="26"/>
      <x:c r="M28" s="24"/>
      <x:c r="N28" s="57" t="str">
        <x:f>IF(A28="","",IF(J28="","لا يوجد",IF(M28="نعم","مكتمل",IF(L28="","ناقص",IF(L28&lt;'الإعداد'!$D$11,"متأخر",IF(L28&lt;='الإعداد'!$D$11+'الإعداد'!$D$13,"قريب","منتظم"))))))</x:f>
      </x:c>
      <x:c r="O28" s="4"/>
      <x:c r="P28" s="4"/>
      <x:c r="Q28" s="4"/>
      <x:c r="R28" s="4"/>
      <x:c r="S28" s="4"/>
      <x:c r="T28" s="4"/>
      <x:c r="AA28" t="n">
        <x:f>'الموظفون'!$A$38</x:f>
        <x:v>0</x:v>
      </x:c>
      <x:c r="AE28" t="str">
        <x:f>IF(A28="","",IF(COUNTIF($A$11:$A$90,A28)&gt;1,"خطأ","سليم"))</x:f>
      </x:c>
      <x:c r="AF28" t="str">
        <x:f>IF(B28="","",IF(COUNTIF('الموظفون'!$A$11:$A$60,B28)=0,"خطأ","سليم"))</x:f>
      </x:c>
    </x:row>
    <x:row r="29">
      <x:c r="A29" s="24"/>
      <x:c r="B29" s="24"/>
      <x:c r="C29" s="57" t="str">
        <x:f>IF(B29="","",IFERROR(INDEX('الموظفون'!$B$11:$B$60,MATCH(B29,'الموظفون'!$A$11:$A$60,0)),""))</x:f>
      </x:c>
      <x:c r="D29" s="57" t="str">
        <x:f>IF(B29="","",IFERROR(INDEX('الموظفون'!$E$11:$E$60,MATCH(B29,'الموظفون'!$A$11:$A$60,0)),""))</x:f>
      </x:c>
      <x:c r="E29" s="26"/>
      <x:c r="F29" s="24"/>
      <x:c r="G29" s="24"/>
      <x:c r="H29" s="24"/>
      <x:c r="I29" s="24"/>
      <x:c r="J29" s="24"/>
      <x:c r="K29" s="24"/>
      <x:c r="L29" s="26"/>
      <x:c r="M29" s="24"/>
      <x:c r="N29" s="57" t="str">
        <x:f>IF(A29="","",IF(J29="","لا يوجد",IF(M29="نعم","مكتمل",IF(L29="","ناقص",IF(L29&lt;'الإعداد'!$D$11,"متأخر",IF(L29&lt;='الإعداد'!$D$11+'الإعداد'!$D$13,"قريب","منتظم"))))))</x:f>
      </x:c>
      <x:c r="O29" s="4"/>
      <x:c r="P29" s="4"/>
      <x:c r="Q29" s="4"/>
      <x:c r="R29" s="4"/>
      <x:c r="S29" s="4"/>
      <x:c r="T29" s="4"/>
      <x:c r="AA29" t="n">
        <x:f>'الموظفون'!$A$39</x:f>
        <x:v>0</x:v>
      </x:c>
      <x:c r="AE29" t="str">
        <x:f>IF(A29="","",IF(COUNTIF($A$11:$A$90,A29)&gt;1,"خطأ","سليم"))</x:f>
      </x:c>
      <x:c r="AF29" t="str">
        <x:f>IF(B29="","",IF(COUNTIF('الموظفون'!$A$11:$A$60,B29)=0,"خطأ","سليم"))</x:f>
      </x:c>
    </x:row>
    <x:row r="30">
      <x:c r="A30" s="24"/>
      <x:c r="B30" s="24"/>
      <x:c r="C30" s="57" t="str">
        <x:f>IF(B30="","",IFERROR(INDEX('الموظفون'!$B$11:$B$60,MATCH(B30,'الموظفون'!$A$11:$A$60,0)),""))</x:f>
      </x:c>
      <x:c r="D30" s="57" t="str">
        <x:f>IF(B30="","",IFERROR(INDEX('الموظفون'!$E$11:$E$60,MATCH(B30,'الموظفون'!$A$11:$A$60,0)),""))</x:f>
      </x:c>
      <x:c r="E30" s="26"/>
      <x:c r="F30" s="24"/>
      <x:c r="G30" s="24"/>
      <x:c r="H30" s="24"/>
      <x:c r="I30" s="24"/>
      <x:c r="J30" s="24"/>
      <x:c r="K30" s="24"/>
      <x:c r="L30" s="26"/>
      <x:c r="M30" s="24"/>
      <x:c r="N30" s="57" t="str">
        <x:f>IF(A30="","",IF(J30="","لا يوجد",IF(M30="نعم","مكتمل",IF(L30="","ناقص",IF(L30&lt;'الإعداد'!$D$11,"متأخر",IF(L30&lt;='الإعداد'!$D$11+'الإعداد'!$D$13,"قريب","منتظم"))))))</x:f>
      </x:c>
      <x:c r="O30" s="4"/>
      <x:c r="P30" s="4"/>
      <x:c r="Q30" s="4"/>
      <x:c r="R30" s="4"/>
      <x:c r="S30" s="4"/>
      <x:c r="T30" s="4"/>
      <x:c r="AA30" t="n">
        <x:f>'الموظفون'!$A$40</x:f>
        <x:v>0</x:v>
      </x:c>
      <x:c r="AE30" t="str">
        <x:f>IF(A30="","",IF(COUNTIF($A$11:$A$90,A30)&gt;1,"خطأ","سليم"))</x:f>
      </x:c>
      <x:c r="AF30" t="str">
        <x:f>IF(B30="","",IF(COUNTIF('الموظفون'!$A$11:$A$60,B30)=0,"خطأ","سليم"))</x:f>
      </x:c>
    </x:row>
    <x:row r="31">
      <x:c r="A31" s="24"/>
      <x:c r="B31" s="24"/>
      <x:c r="C31" s="57" t="str">
        <x:f>IF(B31="","",IFERROR(INDEX('الموظفون'!$B$11:$B$60,MATCH(B31,'الموظفون'!$A$11:$A$60,0)),""))</x:f>
      </x:c>
      <x:c r="D31" s="57" t="str">
        <x:f>IF(B31="","",IFERROR(INDEX('الموظفون'!$E$11:$E$60,MATCH(B31,'الموظفون'!$A$11:$A$60,0)),""))</x:f>
      </x:c>
      <x:c r="E31" s="26"/>
      <x:c r="F31" s="24"/>
      <x:c r="G31" s="24"/>
      <x:c r="H31" s="24"/>
      <x:c r="I31" s="24"/>
      <x:c r="J31" s="24"/>
      <x:c r="K31" s="24"/>
      <x:c r="L31" s="26"/>
      <x:c r="M31" s="24"/>
      <x:c r="N31" s="57" t="str">
        <x:f>IF(A31="","",IF(J31="","لا يوجد",IF(M31="نعم","مكتمل",IF(L31="","ناقص",IF(L31&lt;'الإعداد'!$D$11,"متأخر",IF(L31&lt;='الإعداد'!$D$11+'الإعداد'!$D$13,"قريب","منتظم"))))))</x:f>
      </x:c>
      <x:c r="O31" s="4"/>
      <x:c r="P31" s="4"/>
      <x:c r="Q31" s="4"/>
      <x:c r="R31" s="4"/>
      <x:c r="S31" s="4"/>
      <x:c r="T31" s="4"/>
      <x:c r="AA31" t="n">
        <x:f>'الموظفون'!$A$41</x:f>
        <x:v>0</x:v>
      </x:c>
      <x:c r="AE31" t="str">
        <x:f>IF(A31="","",IF(COUNTIF($A$11:$A$90,A31)&gt;1,"خطأ","سليم"))</x:f>
      </x:c>
      <x:c r="AF31" t="str">
        <x:f>IF(B31="","",IF(COUNTIF('الموظفون'!$A$11:$A$60,B31)=0,"خطأ","سليم"))</x:f>
      </x:c>
    </x:row>
    <x:row r="32">
      <x:c r="A32" s="24"/>
      <x:c r="B32" s="24"/>
      <x:c r="C32" s="57" t="str">
        <x:f>IF(B32="","",IFERROR(INDEX('الموظفون'!$B$11:$B$60,MATCH(B32,'الموظفون'!$A$11:$A$60,0)),""))</x:f>
      </x:c>
      <x:c r="D32" s="57" t="str">
        <x:f>IF(B32="","",IFERROR(INDEX('الموظفون'!$E$11:$E$60,MATCH(B32,'الموظفون'!$A$11:$A$60,0)),""))</x:f>
      </x:c>
      <x:c r="E32" s="26"/>
      <x:c r="F32" s="24"/>
      <x:c r="G32" s="24"/>
      <x:c r="H32" s="24"/>
      <x:c r="I32" s="24"/>
      <x:c r="J32" s="24"/>
      <x:c r="K32" s="24"/>
      <x:c r="L32" s="26"/>
      <x:c r="M32" s="24"/>
      <x:c r="N32" s="57" t="str">
        <x:f>IF(A32="","",IF(J32="","لا يوجد",IF(M32="نعم","مكتمل",IF(L32="","ناقص",IF(L32&lt;'الإعداد'!$D$11,"متأخر",IF(L32&lt;='الإعداد'!$D$11+'الإعداد'!$D$13,"قريب","منتظم"))))))</x:f>
      </x:c>
      <x:c r="O32" s="4"/>
      <x:c r="P32" s="4"/>
      <x:c r="Q32" s="4"/>
      <x:c r="R32" s="4"/>
      <x:c r="S32" s="4"/>
      <x:c r="T32" s="4"/>
      <x:c r="AA32" t="n">
        <x:f>'الموظفون'!$A$42</x:f>
        <x:v>0</x:v>
      </x:c>
      <x:c r="AE32" t="str">
        <x:f>IF(A32="","",IF(COUNTIF($A$11:$A$90,A32)&gt;1,"خطأ","سليم"))</x:f>
      </x:c>
      <x:c r="AF32" t="str">
        <x:f>IF(B32="","",IF(COUNTIF('الموظفون'!$A$11:$A$60,B32)=0,"خطأ","سليم"))</x:f>
      </x:c>
    </x:row>
    <x:row r="33">
      <x:c r="A33" s="24"/>
      <x:c r="B33" s="24"/>
      <x:c r="C33" s="57" t="str">
        <x:f>IF(B33="","",IFERROR(INDEX('الموظفون'!$B$11:$B$60,MATCH(B33,'الموظفون'!$A$11:$A$60,0)),""))</x:f>
      </x:c>
      <x:c r="D33" s="57" t="str">
        <x:f>IF(B33="","",IFERROR(INDEX('الموظفون'!$E$11:$E$60,MATCH(B33,'الموظفون'!$A$11:$A$60,0)),""))</x:f>
      </x:c>
      <x:c r="E33" s="26"/>
      <x:c r="F33" s="24"/>
      <x:c r="G33" s="24"/>
      <x:c r="H33" s="24"/>
      <x:c r="I33" s="24"/>
      <x:c r="J33" s="24"/>
      <x:c r="K33" s="24"/>
      <x:c r="L33" s="26"/>
      <x:c r="M33" s="24"/>
      <x:c r="N33" s="57" t="str">
        <x:f>IF(A33="","",IF(J33="","لا يوجد",IF(M33="نعم","مكتمل",IF(L33="","ناقص",IF(L33&lt;'الإعداد'!$D$11,"متأخر",IF(L33&lt;='الإعداد'!$D$11+'الإعداد'!$D$13,"قريب","منتظم"))))))</x:f>
      </x:c>
      <x:c r="O33" s="4"/>
      <x:c r="P33" s="4"/>
      <x:c r="Q33" s="4"/>
      <x:c r="R33" s="4"/>
      <x:c r="S33" s="4"/>
      <x:c r="T33" s="4"/>
      <x:c r="AA33" t="n">
        <x:f>'الموظفون'!$A$43</x:f>
        <x:v>0</x:v>
      </x:c>
      <x:c r="AE33" t="str">
        <x:f>IF(A33="","",IF(COUNTIF($A$11:$A$90,A33)&gt;1,"خطأ","سليم"))</x:f>
      </x:c>
      <x:c r="AF33" t="str">
        <x:f>IF(B33="","",IF(COUNTIF('الموظفون'!$A$11:$A$60,B33)=0,"خطأ","سليم"))</x:f>
      </x:c>
    </x:row>
    <x:row r="34">
      <x:c r="A34" s="24"/>
      <x:c r="B34" s="24"/>
      <x:c r="C34" s="57" t="str">
        <x:f>IF(B34="","",IFERROR(INDEX('الموظفون'!$B$11:$B$60,MATCH(B34,'الموظفون'!$A$11:$A$60,0)),""))</x:f>
      </x:c>
      <x:c r="D34" s="57" t="str">
        <x:f>IF(B34="","",IFERROR(INDEX('الموظفون'!$E$11:$E$60,MATCH(B34,'الموظفون'!$A$11:$A$60,0)),""))</x:f>
      </x:c>
      <x:c r="E34" s="26"/>
      <x:c r="F34" s="24"/>
      <x:c r="G34" s="24"/>
      <x:c r="H34" s="24"/>
      <x:c r="I34" s="24"/>
      <x:c r="J34" s="24"/>
      <x:c r="K34" s="24"/>
      <x:c r="L34" s="26"/>
      <x:c r="M34" s="24"/>
      <x:c r="N34" s="57" t="str">
        <x:f>IF(A34="","",IF(J34="","لا يوجد",IF(M34="نعم","مكتمل",IF(L34="","ناقص",IF(L34&lt;'الإعداد'!$D$11,"متأخر",IF(L34&lt;='الإعداد'!$D$11+'الإعداد'!$D$13,"قريب","منتظم"))))))</x:f>
      </x:c>
      <x:c r="O34" s="4"/>
      <x:c r="P34" s="4"/>
      <x:c r="Q34" s="4"/>
      <x:c r="R34" s="4"/>
      <x:c r="S34" s="4"/>
      <x:c r="T34" s="4"/>
      <x:c r="AA34" t="n">
        <x:f>'الموظفون'!$A$44</x:f>
        <x:v>0</x:v>
      </x:c>
      <x:c r="AE34" t="str">
        <x:f>IF(A34="","",IF(COUNTIF($A$11:$A$90,A34)&gt;1,"خطأ","سليم"))</x:f>
      </x:c>
      <x:c r="AF34" t="str">
        <x:f>IF(B34="","",IF(COUNTIF('الموظفون'!$A$11:$A$60,B34)=0,"خطأ","سليم"))</x:f>
      </x:c>
    </x:row>
    <x:row r="35">
      <x:c r="A35" s="24"/>
      <x:c r="B35" s="24"/>
      <x:c r="C35" s="57" t="str">
        <x:f>IF(B35="","",IFERROR(INDEX('الموظفون'!$B$11:$B$60,MATCH(B35,'الموظفون'!$A$11:$A$60,0)),""))</x:f>
      </x:c>
      <x:c r="D35" s="57" t="str">
        <x:f>IF(B35="","",IFERROR(INDEX('الموظفون'!$E$11:$E$60,MATCH(B35,'الموظفون'!$A$11:$A$60,0)),""))</x:f>
      </x:c>
      <x:c r="E35" s="26"/>
      <x:c r="F35" s="24"/>
      <x:c r="G35" s="24"/>
      <x:c r="H35" s="24"/>
      <x:c r="I35" s="24"/>
      <x:c r="J35" s="24"/>
      <x:c r="K35" s="24"/>
      <x:c r="L35" s="26"/>
      <x:c r="M35" s="24"/>
      <x:c r="N35" s="57" t="str">
        <x:f>IF(A35="","",IF(J35="","لا يوجد",IF(M35="نعم","مكتمل",IF(L35="","ناقص",IF(L35&lt;'الإعداد'!$D$11,"متأخر",IF(L35&lt;='الإعداد'!$D$11+'الإعداد'!$D$13,"قريب","منتظم"))))))</x:f>
      </x:c>
      <x:c r="O35" s="4"/>
      <x:c r="P35" s="4"/>
      <x:c r="Q35" s="4"/>
      <x:c r="R35" s="4"/>
      <x:c r="S35" s="4"/>
      <x:c r="T35" s="4"/>
      <x:c r="AA35" t="n">
        <x:f>'الموظفون'!$A$45</x:f>
        <x:v>0</x:v>
      </x:c>
      <x:c r="AE35" t="str">
        <x:f>IF(A35="","",IF(COUNTIF($A$11:$A$90,A35)&gt;1,"خطأ","سليم"))</x:f>
      </x:c>
      <x:c r="AF35" t="str">
        <x:f>IF(B35="","",IF(COUNTIF('الموظفون'!$A$11:$A$60,B35)=0,"خطأ","سليم"))</x:f>
      </x:c>
    </x:row>
    <x:row r="36">
      <x:c r="A36" s="24"/>
      <x:c r="B36" s="24"/>
      <x:c r="C36" s="57" t="str">
        <x:f>IF(B36="","",IFERROR(INDEX('الموظفون'!$B$11:$B$60,MATCH(B36,'الموظفون'!$A$11:$A$60,0)),""))</x:f>
      </x:c>
      <x:c r="D36" s="57" t="str">
        <x:f>IF(B36="","",IFERROR(INDEX('الموظفون'!$E$11:$E$60,MATCH(B36,'الموظفون'!$A$11:$A$60,0)),""))</x:f>
      </x:c>
      <x:c r="E36" s="26"/>
      <x:c r="F36" s="24"/>
      <x:c r="G36" s="24"/>
      <x:c r="H36" s="24"/>
      <x:c r="I36" s="24"/>
      <x:c r="J36" s="24"/>
      <x:c r="K36" s="24"/>
      <x:c r="L36" s="26"/>
      <x:c r="M36" s="24"/>
      <x:c r="N36" s="57" t="str">
        <x:f>IF(A36="","",IF(J36="","لا يوجد",IF(M36="نعم","مكتمل",IF(L36="","ناقص",IF(L36&lt;'الإعداد'!$D$11,"متأخر",IF(L36&lt;='الإعداد'!$D$11+'الإعداد'!$D$13,"قريب","منتظم"))))))</x:f>
      </x:c>
      <x:c r="O36" s="4"/>
      <x:c r="P36" s="4"/>
      <x:c r="Q36" s="4"/>
      <x:c r="R36" s="4"/>
      <x:c r="S36" s="4"/>
      <x:c r="T36" s="4"/>
      <x:c r="AA36" t="n">
        <x:f>'الموظفون'!$A$46</x:f>
        <x:v>0</x:v>
      </x:c>
      <x:c r="AE36" t="str">
        <x:f>IF(A36="","",IF(COUNTIF($A$11:$A$90,A36)&gt;1,"خطأ","سليم"))</x:f>
      </x:c>
      <x:c r="AF36" t="str">
        <x:f>IF(B36="","",IF(COUNTIF('الموظفون'!$A$11:$A$60,B36)=0,"خطأ","سليم"))</x:f>
      </x:c>
    </x:row>
    <x:row r="37">
      <x:c r="A37" s="24"/>
      <x:c r="B37" s="24"/>
      <x:c r="C37" s="57" t="str">
        <x:f>IF(B37="","",IFERROR(INDEX('الموظفون'!$B$11:$B$60,MATCH(B37,'الموظفون'!$A$11:$A$60,0)),""))</x:f>
      </x:c>
      <x:c r="D37" s="57" t="str">
        <x:f>IF(B37="","",IFERROR(INDEX('الموظفون'!$E$11:$E$60,MATCH(B37,'الموظفون'!$A$11:$A$60,0)),""))</x:f>
      </x:c>
      <x:c r="E37" s="26"/>
      <x:c r="F37" s="24"/>
      <x:c r="G37" s="24"/>
      <x:c r="H37" s="24"/>
      <x:c r="I37" s="24"/>
      <x:c r="J37" s="24"/>
      <x:c r="K37" s="24"/>
      <x:c r="L37" s="26"/>
      <x:c r="M37" s="24"/>
      <x:c r="N37" s="57" t="str">
        <x:f>IF(A37="","",IF(J37="","لا يوجد",IF(M37="نعم","مكتمل",IF(L37="","ناقص",IF(L37&lt;'الإعداد'!$D$11,"متأخر",IF(L37&lt;='الإعداد'!$D$11+'الإعداد'!$D$13,"قريب","منتظم"))))))</x:f>
      </x:c>
      <x:c r="O37" s="4"/>
      <x:c r="P37" s="4"/>
      <x:c r="Q37" s="4"/>
      <x:c r="R37" s="4"/>
      <x:c r="S37" s="4"/>
      <x:c r="T37" s="4"/>
      <x:c r="AA37" t="n">
        <x:f>'الموظفون'!$A$47</x:f>
        <x:v>0</x:v>
      </x:c>
      <x:c r="AE37" t="str">
        <x:f>IF(A37="","",IF(COUNTIF($A$11:$A$90,A37)&gt;1,"خطأ","سليم"))</x:f>
      </x:c>
      <x:c r="AF37" t="str">
        <x:f>IF(B37="","",IF(COUNTIF('الموظفون'!$A$11:$A$60,B37)=0,"خطأ","سليم"))</x:f>
      </x:c>
    </x:row>
    <x:row r="38">
      <x:c r="A38" s="24"/>
      <x:c r="B38" s="24"/>
      <x:c r="C38" s="57" t="str">
        <x:f>IF(B38="","",IFERROR(INDEX('الموظفون'!$B$11:$B$60,MATCH(B38,'الموظفون'!$A$11:$A$60,0)),""))</x:f>
      </x:c>
      <x:c r="D38" s="57" t="str">
        <x:f>IF(B38="","",IFERROR(INDEX('الموظفون'!$E$11:$E$60,MATCH(B38,'الموظفون'!$A$11:$A$60,0)),""))</x:f>
      </x:c>
      <x:c r="E38" s="26"/>
      <x:c r="F38" s="24"/>
      <x:c r="G38" s="24"/>
      <x:c r="H38" s="24"/>
      <x:c r="I38" s="24"/>
      <x:c r="J38" s="24"/>
      <x:c r="K38" s="24"/>
      <x:c r="L38" s="26"/>
      <x:c r="M38" s="24"/>
      <x:c r="N38" s="57" t="str">
        <x:f>IF(A38="","",IF(J38="","لا يوجد",IF(M38="نعم","مكتمل",IF(L38="","ناقص",IF(L38&lt;'الإعداد'!$D$11,"متأخر",IF(L38&lt;='الإعداد'!$D$11+'الإعداد'!$D$13,"قريب","منتظم"))))))</x:f>
      </x:c>
      <x:c r="O38" s="4"/>
      <x:c r="P38" s="4"/>
      <x:c r="Q38" s="4"/>
      <x:c r="R38" s="4"/>
      <x:c r="S38" s="4"/>
      <x:c r="T38" s="4"/>
      <x:c r="AA38" t="n">
        <x:f>'الموظفون'!$A$48</x:f>
        <x:v>0</x:v>
      </x:c>
      <x:c r="AE38" t="str">
        <x:f>IF(A38="","",IF(COUNTIF($A$11:$A$90,A38)&gt;1,"خطأ","سليم"))</x:f>
      </x:c>
      <x:c r="AF38" t="str">
        <x:f>IF(B38="","",IF(COUNTIF('الموظفون'!$A$11:$A$60,B38)=0,"خطأ","سليم"))</x:f>
      </x:c>
    </x:row>
    <x:row r="39">
      <x:c r="A39" s="24"/>
      <x:c r="B39" s="24"/>
      <x:c r="C39" s="57" t="str">
        <x:f>IF(B39="","",IFERROR(INDEX('الموظفون'!$B$11:$B$60,MATCH(B39,'الموظفون'!$A$11:$A$60,0)),""))</x:f>
      </x:c>
      <x:c r="D39" s="57" t="str">
        <x:f>IF(B39="","",IFERROR(INDEX('الموظفون'!$E$11:$E$60,MATCH(B39,'الموظفون'!$A$11:$A$60,0)),""))</x:f>
      </x:c>
      <x:c r="E39" s="26"/>
      <x:c r="F39" s="24"/>
      <x:c r="G39" s="24"/>
      <x:c r="H39" s="24"/>
      <x:c r="I39" s="24"/>
      <x:c r="J39" s="24"/>
      <x:c r="K39" s="24"/>
      <x:c r="L39" s="26"/>
      <x:c r="M39" s="24"/>
      <x:c r="N39" s="57" t="str">
        <x:f>IF(A39="","",IF(J39="","لا يوجد",IF(M39="نعم","مكتمل",IF(L39="","ناقص",IF(L39&lt;'الإعداد'!$D$11,"متأخر",IF(L39&lt;='الإعداد'!$D$11+'الإعداد'!$D$13,"قريب","منتظم"))))))</x:f>
      </x:c>
      <x:c r="O39" s="4"/>
      <x:c r="P39" s="4"/>
      <x:c r="Q39" s="4"/>
      <x:c r="R39" s="4"/>
      <x:c r="S39" s="4"/>
      <x:c r="T39" s="4"/>
      <x:c r="AA39" t="n">
        <x:f>'الموظفون'!$A$49</x:f>
        <x:v>0</x:v>
      </x:c>
      <x:c r="AE39" t="str">
        <x:f>IF(A39="","",IF(COUNTIF($A$11:$A$90,A39)&gt;1,"خطأ","سليم"))</x:f>
      </x:c>
      <x:c r="AF39" t="str">
        <x:f>IF(B39="","",IF(COUNTIF('الموظفون'!$A$11:$A$60,B39)=0,"خطأ","سليم"))</x:f>
      </x:c>
    </x:row>
    <x:row r="40">
      <x:c r="A40" s="24"/>
      <x:c r="B40" s="24"/>
      <x:c r="C40" s="57" t="str">
        <x:f>IF(B40="","",IFERROR(INDEX('الموظفون'!$B$11:$B$60,MATCH(B40,'الموظفون'!$A$11:$A$60,0)),""))</x:f>
      </x:c>
      <x:c r="D40" s="57" t="str">
        <x:f>IF(B40="","",IFERROR(INDEX('الموظفون'!$E$11:$E$60,MATCH(B40,'الموظفون'!$A$11:$A$60,0)),""))</x:f>
      </x:c>
      <x:c r="E40" s="26"/>
      <x:c r="F40" s="24"/>
      <x:c r="G40" s="24"/>
      <x:c r="H40" s="24"/>
      <x:c r="I40" s="24"/>
      <x:c r="J40" s="24"/>
      <x:c r="K40" s="24"/>
      <x:c r="L40" s="26"/>
      <x:c r="M40" s="24"/>
      <x:c r="N40" s="57" t="str">
        <x:f>IF(A40="","",IF(J40="","لا يوجد",IF(M40="نعم","مكتمل",IF(L40="","ناقص",IF(L40&lt;'الإعداد'!$D$11,"متأخر",IF(L40&lt;='الإعداد'!$D$11+'الإعداد'!$D$13,"قريب","منتظم"))))))</x:f>
      </x:c>
      <x:c r="O40" s="4"/>
      <x:c r="P40" s="4"/>
      <x:c r="Q40" s="4"/>
      <x:c r="R40" s="4"/>
      <x:c r="S40" s="4"/>
      <x:c r="T40" s="4"/>
      <x:c r="AA40" t="n">
        <x:f>'الموظفون'!$A$50</x:f>
        <x:v>0</x:v>
      </x:c>
      <x:c r="AE40" t="str">
        <x:f>IF(A40="","",IF(COUNTIF($A$11:$A$90,A40)&gt;1,"خطأ","سليم"))</x:f>
      </x:c>
      <x:c r="AF40" t="str">
        <x:f>IF(B40="","",IF(COUNTIF('الموظفون'!$A$11:$A$60,B40)=0,"خطأ","سليم"))</x:f>
      </x:c>
    </x:row>
    <x:row r="41">
      <x:c r="A41" s="24"/>
      <x:c r="B41" s="24"/>
      <x:c r="C41" s="57" t="str">
        <x:f>IF(B41="","",IFERROR(INDEX('الموظفون'!$B$11:$B$60,MATCH(B41,'الموظفون'!$A$11:$A$60,0)),""))</x:f>
      </x:c>
      <x:c r="D41" s="57" t="str">
        <x:f>IF(B41="","",IFERROR(INDEX('الموظفون'!$E$11:$E$60,MATCH(B41,'الموظفون'!$A$11:$A$60,0)),""))</x:f>
      </x:c>
      <x:c r="E41" s="26"/>
      <x:c r="F41" s="24"/>
      <x:c r="G41" s="24"/>
      <x:c r="H41" s="24"/>
      <x:c r="I41" s="24"/>
      <x:c r="J41" s="24"/>
      <x:c r="K41" s="24"/>
      <x:c r="L41" s="26"/>
      <x:c r="M41" s="24"/>
      <x:c r="N41" s="57" t="str">
        <x:f>IF(A41="","",IF(J41="","لا يوجد",IF(M41="نعم","مكتمل",IF(L41="","ناقص",IF(L41&lt;'الإعداد'!$D$11,"متأخر",IF(L41&lt;='الإعداد'!$D$11+'الإعداد'!$D$13,"قريب","منتظم"))))))</x:f>
      </x:c>
      <x:c r="O41" s="4"/>
      <x:c r="P41" s="4"/>
      <x:c r="Q41" s="4"/>
      <x:c r="R41" s="4"/>
      <x:c r="S41" s="4"/>
      <x:c r="T41" s="4"/>
      <x:c r="AA41" t="n">
        <x:f>'الموظفون'!$A$51</x:f>
        <x:v>0</x:v>
      </x:c>
      <x:c r="AE41" t="str">
        <x:f>IF(A41="","",IF(COUNTIF($A$11:$A$90,A41)&gt;1,"خطأ","سليم"))</x:f>
      </x:c>
      <x:c r="AF41" t="str">
        <x:f>IF(B41="","",IF(COUNTIF('الموظفون'!$A$11:$A$60,B41)=0,"خطأ","سليم"))</x:f>
      </x:c>
    </x:row>
    <x:row r="42">
      <x:c r="A42" s="24"/>
      <x:c r="B42" s="24"/>
      <x:c r="C42" s="57" t="str">
        <x:f>IF(B42="","",IFERROR(INDEX('الموظفون'!$B$11:$B$60,MATCH(B42,'الموظفون'!$A$11:$A$60,0)),""))</x:f>
      </x:c>
      <x:c r="D42" s="57" t="str">
        <x:f>IF(B42="","",IFERROR(INDEX('الموظفون'!$E$11:$E$60,MATCH(B42,'الموظفون'!$A$11:$A$60,0)),""))</x:f>
      </x:c>
      <x:c r="E42" s="26"/>
      <x:c r="F42" s="24"/>
      <x:c r="G42" s="24"/>
      <x:c r="H42" s="24"/>
      <x:c r="I42" s="24"/>
      <x:c r="J42" s="24"/>
      <x:c r="K42" s="24"/>
      <x:c r="L42" s="26"/>
      <x:c r="M42" s="24"/>
      <x:c r="N42" s="57" t="str">
        <x:f>IF(A42="","",IF(J42="","لا يوجد",IF(M42="نعم","مكتمل",IF(L42="","ناقص",IF(L42&lt;'الإعداد'!$D$11,"متأخر",IF(L42&lt;='الإعداد'!$D$11+'الإعداد'!$D$13,"قريب","منتظم"))))))</x:f>
      </x:c>
      <x:c r="O42" s="4"/>
      <x:c r="P42" s="4"/>
      <x:c r="Q42" s="4"/>
      <x:c r="R42" s="4"/>
      <x:c r="S42" s="4"/>
      <x:c r="T42" s="4"/>
      <x:c r="AA42" t="n">
        <x:f>'الموظفون'!$A$52</x:f>
        <x:v>0</x:v>
      </x:c>
      <x:c r="AE42" t="str">
        <x:f>IF(A42="","",IF(COUNTIF($A$11:$A$90,A42)&gt;1,"خطأ","سليم"))</x:f>
      </x:c>
      <x:c r="AF42" t="str">
        <x:f>IF(B42="","",IF(COUNTIF('الموظفون'!$A$11:$A$60,B42)=0,"خطأ","سليم"))</x:f>
      </x:c>
    </x:row>
    <x:row r="43">
      <x:c r="A43" s="24"/>
      <x:c r="B43" s="24"/>
      <x:c r="C43" s="57" t="str">
        <x:f>IF(B43="","",IFERROR(INDEX('الموظفون'!$B$11:$B$60,MATCH(B43,'الموظفون'!$A$11:$A$60,0)),""))</x:f>
      </x:c>
      <x:c r="D43" s="57" t="str">
        <x:f>IF(B43="","",IFERROR(INDEX('الموظفون'!$E$11:$E$60,MATCH(B43,'الموظفون'!$A$11:$A$60,0)),""))</x:f>
      </x:c>
      <x:c r="E43" s="26"/>
      <x:c r="F43" s="24"/>
      <x:c r="G43" s="24"/>
      <x:c r="H43" s="24"/>
      <x:c r="I43" s="24"/>
      <x:c r="J43" s="24"/>
      <x:c r="K43" s="24"/>
      <x:c r="L43" s="26"/>
      <x:c r="M43" s="24"/>
      <x:c r="N43" s="57" t="str">
        <x:f>IF(A43="","",IF(J43="","لا يوجد",IF(M43="نعم","مكتمل",IF(L43="","ناقص",IF(L43&lt;'الإعداد'!$D$11,"متأخر",IF(L43&lt;='الإعداد'!$D$11+'الإعداد'!$D$13,"قريب","منتظم"))))))</x:f>
      </x:c>
      <x:c r="O43" s="4"/>
      <x:c r="P43" s="4"/>
      <x:c r="Q43" s="4"/>
      <x:c r="R43" s="4"/>
      <x:c r="S43" s="4"/>
      <x:c r="T43" s="4"/>
      <x:c r="AA43" t="n">
        <x:f>'الموظفون'!$A$53</x:f>
        <x:v>0</x:v>
      </x:c>
      <x:c r="AE43" t="str">
        <x:f>IF(A43="","",IF(COUNTIF($A$11:$A$90,A43)&gt;1,"خطأ","سليم"))</x:f>
      </x:c>
      <x:c r="AF43" t="str">
        <x:f>IF(B43="","",IF(COUNTIF('الموظفون'!$A$11:$A$60,B43)=0,"خطأ","سليم"))</x:f>
      </x:c>
    </x:row>
    <x:row r="44">
      <x:c r="A44" s="24"/>
      <x:c r="B44" s="24"/>
      <x:c r="C44" s="57" t="str">
        <x:f>IF(B44="","",IFERROR(INDEX('الموظفون'!$B$11:$B$60,MATCH(B44,'الموظفون'!$A$11:$A$60,0)),""))</x:f>
      </x:c>
      <x:c r="D44" s="57" t="str">
        <x:f>IF(B44="","",IFERROR(INDEX('الموظفون'!$E$11:$E$60,MATCH(B44,'الموظفون'!$A$11:$A$60,0)),""))</x:f>
      </x:c>
      <x:c r="E44" s="26"/>
      <x:c r="F44" s="24"/>
      <x:c r="G44" s="24"/>
      <x:c r="H44" s="24"/>
      <x:c r="I44" s="24"/>
      <x:c r="J44" s="24"/>
      <x:c r="K44" s="24"/>
      <x:c r="L44" s="26"/>
      <x:c r="M44" s="24"/>
      <x:c r="N44" s="57" t="str">
        <x:f>IF(A44="","",IF(J44="","لا يوجد",IF(M44="نعم","مكتمل",IF(L44="","ناقص",IF(L44&lt;'الإعداد'!$D$11,"متأخر",IF(L44&lt;='الإعداد'!$D$11+'الإعداد'!$D$13,"قريب","منتظم"))))))</x:f>
      </x:c>
      <x:c r="O44" s="4"/>
      <x:c r="P44" s="4"/>
      <x:c r="Q44" s="4"/>
      <x:c r="R44" s="4"/>
      <x:c r="S44" s="4"/>
      <x:c r="T44" s="4"/>
      <x:c r="AA44" t="n">
        <x:f>'الموظفون'!$A$54</x:f>
        <x:v>0</x:v>
      </x:c>
      <x:c r="AE44" t="str">
        <x:f>IF(A44="","",IF(COUNTIF($A$11:$A$90,A44)&gt;1,"خطأ","سليم"))</x:f>
      </x:c>
      <x:c r="AF44" t="str">
        <x:f>IF(B44="","",IF(COUNTIF('الموظفون'!$A$11:$A$60,B44)=0,"خطأ","سليم"))</x:f>
      </x:c>
    </x:row>
    <x:row r="45">
      <x:c r="A45" s="24"/>
      <x:c r="B45" s="24"/>
      <x:c r="C45" s="57" t="str">
        <x:f>IF(B45="","",IFERROR(INDEX('الموظفون'!$B$11:$B$60,MATCH(B45,'الموظفون'!$A$11:$A$60,0)),""))</x:f>
      </x:c>
      <x:c r="D45" s="57" t="str">
        <x:f>IF(B45="","",IFERROR(INDEX('الموظفون'!$E$11:$E$60,MATCH(B45,'الموظفون'!$A$11:$A$60,0)),""))</x:f>
      </x:c>
      <x:c r="E45" s="26"/>
      <x:c r="F45" s="24"/>
      <x:c r="G45" s="24"/>
      <x:c r="H45" s="24"/>
      <x:c r="I45" s="24"/>
      <x:c r="J45" s="24"/>
      <x:c r="K45" s="24"/>
      <x:c r="L45" s="26"/>
      <x:c r="M45" s="24"/>
      <x:c r="N45" s="57" t="str">
        <x:f>IF(A45="","",IF(J45="","لا يوجد",IF(M45="نعم","مكتمل",IF(L45="","ناقص",IF(L45&lt;'الإعداد'!$D$11,"متأخر",IF(L45&lt;='الإعداد'!$D$11+'الإعداد'!$D$13,"قريب","منتظم"))))))</x:f>
      </x:c>
      <x:c r="O45" s="4"/>
      <x:c r="P45" s="4"/>
      <x:c r="Q45" s="4"/>
      <x:c r="R45" s="4"/>
      <x:c r="S45" s="4"/>
      <x:c r="T45" s="4"/>
      <x:c r="AA45" t="n">
        <x:f>'الموظفون'!$A$55</x:f>
        <x:v>0</x:v>
      </x:c>
      <x:c r="AE45" t="str">
        <x:f>IF(A45="","",IF(COUNTIF($A$11:$A$90,A45)&gt;1,"خطأ","سليم"))</x:f>
      </x:c>
      <x:c r="AF45" t="str">
        <x:f>IF(B45="","",IF(COUNTIF('الموظفون'!$A$11:$A$60,B45)=0,"خطأ","سليم"))</x:f>
      </x:c>
    </x:row>
    <x:row r="46">
      <x:c r="A46" s="24"/>
      <x:c r="B46" s="24"/>
      <x:c r="C46" s="57" t="str">
        <x:f>IF(B46="","",IFERROR(INDEX('الموظفون'!$B$11:$B$60,MATCH(B46,'الموظفون'!$A$11:$A$60,0)),""))</x:f>
      </x:c>
      <x:c r="D46" s="57" t="str">
        <x:f>IF(B46="","",IFERROR(INDEX('الموظفون'!$E$11:$E$60,MATCH(B46,'الموظفون'!$A$11:$A$60,0)),""))</x:f>
      </x:c>
      <x:c r="E46" s="26"/>
      <x:c r="F46" s="24"/>
      <x:c r="G46" s="24"/>
      <x:c r="H46" s="24"/>
      <x:c r="I46" s="24"/>
      <x:c r="J46" s="24"/>
      <x:c r="K46" s="24"/>
      <x:c r="L46" s="26"/>
      <x:c r="M46" s="24"/>
      <x:c r="N46" s="57" t="str">
        <x:f>IF(A46="","",IF(J46="","لا يوجد",IF(M46="نعم","مكتمل",IF(L46="","ناقص",IF(L46&lt;'الإعداد'!$D$11,"متأخر",IF(L46&lt;='الإعداد'!$D$11+'الإعداد'!$D$13,"قريب","منتظم"))))))</x:f>
      </x:c>
      <x:c r="O46" s="4"/>
      <x:c r="P46" s="4"/>
      <x:c r="Q46" s="4"/>
      <x:c r="R46" s="4"/>
      <x:c r="S46" s="4"/>
      <x:c r="T46" s="4"/>
      <x:c r="AA46" t="n">
        <x:f>'الموظفون'!$A$56</x:f>
        <x:v>0</x:v>
      </x:c>
      <x:c r="AE46" t="str">
        <x:f>IF(A46="","",IF(COUNTIF($A$11:$A$90,A46)&gt;1,"خطأ","سليم"))</x:f>
      </x:c>
      <x:c r="AF46" t="str">
        <x:f>IF(B46="","",IF(COUNTIF('الموظفون'!$A$11:$A$60,B46)=0,"خطأ","سليم"))</x:f>
      </x:c>
    </x:row>
    <x:row r="47">
      <x:c r="A47" s="24"/>
      <x:c r="B47" s="24"/>
      <x:c r="C47" s="57" t="str">
        <x:f>IF(B47="","",IFERROR(INDEX('الموظفون'!$B$11:$B$60,MATCH(B47,'الموظفون'!$A$11:$A$60,0)),""))</x:f>
      </x:c>
      <x:c r="D47" s="57" t="str">
        <x:f>IF(B47="","",IFERROR(INDEX('الموظفون'!$E$11:$E$60,MATCH(B47,'الموظفون'!$A$11:$A$60,0)),""))</x:f>
      </x:c>
      <x:c r="E47" s="26"/>
      <x:c r="F47" s="24"/>
      <x:c r="G47" s="24"/>
      <x:c r="H47" s="24"/>
      <x:c r="I47" s="24"/>
      <x:c r="J47" s="24"/>
      <x:c r="K47" s="24"/>
      <x:c r="L47" s="26"/>
      <x:c r="M47" s="24"/>
      <x:c r="N47" s="57" t="str">
        <x:f>IF(A47="","",IF(J47="","لا يوجد",IF(M47="نعم","مكتمل",IF(L47="","ناقص",IF(L47&lt;'الإعداد'!$D$11,"متأخر",IF(L47&lt;='الإعداد'!$D$11+'الإعداد'!$D$13,"قريب","منتظم"))))))</x:f>
      </x:c>
      <x:c r="O47" s="4"/>
      <x:c r="P47" s="4"/>
      <x:c r="Q47" s="4"/>
      <x:c r="R47" s="4"/>
      <x:c r="S47" s="4"/>
      <x:c r="T47" s="4"/>
      <x:c r="AA47" t="n">
        <x:f>'الموظفون'!$A$57</x:f>
        <x:v>0</x:v>
      </x:c>
      <x:c r="AE47" t="str">
        <x:f>IF(A47="","",IF(COUNTIF($A$11:$A$90,A47)&gt;1,"خطأ","سليم"))</x:f>
      </x:c>
      <x:c r="AF47" t="str">
        <x:f>IF(B47="","",IF(COUNTIF('الموظفون'!$A$11:$A$60,B47)=0,"خطأ","سليم"))</x:f>
      </x:c>
    </x:row>
    <x:row r="48">
      <x:c r="A48" s="24"/>
      <x:c r="B48" s="24"/>
      <x:c r="C48" s="57" t="str">
        <x:f>IF(B48="","",IFERROR(INDEX('الموظفون'!$B$11:$B$60,MATCH(B48,'الموظفون'!$A$11:$A$60,0)),""))</x:f>
      </x:c>
      <x:c r="D48" s="57" t="str">
        <x:f>IF(B48="","",IFERROR(INDEX('الموظفون'!$E$11:$E$60,MATCH(B48,'الموظفون'!$A$11:$A$60,0)),""))</x:f>
      </x:c>
      <x:c r="E48" s="26"/>
      <x:c r="F48" s="24"/>
      <x:c r="G48" s="24"/>
      <x:c r="H48" s="24"/>
      <x:c r="I48" s="24"/>
      <x:c r="J48" s="24"/>
      <x:c r="K48" s="24"/>
      <x:c r="L48" s="26"/>
      <x:c r="M48" s="24"/>
      <x:c r="N48" s="57" t="str">
        <x:f>IF(A48="","",IF(J48="","لا يوجد",IF(M48="نعم","مكتمل",IF(L48="","ناقص",IF(L48&lt;'الإعداد'!$D$11,"متأخر",IF(L48&lt;='الإعداد'!$D$11+'الإعداد'!$D$13,"قريب","منتظم"))))))</x:f>
      </x:c>
      <x:c r="O48" s="4"/>
      <x:c r="P48" s="4"/>
      <x:c r="Q48" s="4"/>
      <x:c r="R48" s="4"/>
      <x:c r="S48" s="4"/>
      <x:c r="T48" s="4"/>
      <x:c r="AA48" t="n">
        <x:f>'الموظفون'!$A$58</x:f>
        <x:v>0</x:v>
      </x:c>
      <x:c r="AE48" t="str">
        <x:f>IF(A48="","",IF(COUNTIF($A$11:$A$90,A48)&gt;1,"خطأ","سليم"))</x:f>
      </x:c>
      <x:c r="AF48" t="str">
        <x:f>IF(B48="","",IF(COUNTIF('الموظفون'!$A$11:$A$60,B48)=0,"خطأ","سليم"))</x:f>
      </x:c>
    </x:row>
    <x:row r="49">
      <x:c r="A49" s="24"/>
      <x:c r="B49" s="24"/>
      <x:c r="C49" s="57" t="str">
        <x:f>IF(B49="","",IFERROR(INDEX('الموظفون'!$B$11:$B$60,MATCH(B49,'الموظفون'!$A$11:$A$60,0)),""))</x:f>
      </x:c>
      <x:c r="D49" s="57" t="str">
        <x:f>IF(B49="","",IFERROR(INDEX('الموظفون'!$E$11:$E$60,MATCH(B49,'الموظفون'!$A$11:$A$60,0)),""))</x:f>
      </x:c>
      <x:c r="E49" s="26"/>
      <x:c r="F49" s="24"/>
      <x:c r="G49" s="24"/>
      <x:c r="H49" s="24"/>
      <x:c r="I49" s="24"/>
      <x:c r="J49" s="24"/>
      <x:c r="K49" s="24"/>
      <x:c r="L49" s="26"/>
      <x:c r="M49" s="24"/>
      <x:c r="N49" s="57" t="str">
        <x:f>IF(A49="","",IF(J49="","لا يوجد",IF(M49="نعم","مكتمل",IF(L49="","ناقص",IF(L49&lt;'الإعداد'!$D$11,"متأخر",IF(L49&lt;='الإعداد'!$D$11+'الإعداد'!$D$13,"قريب","منتظم"))))))</x:f>
      </x:c>
      <x:c r="O49" s="4"/>
      <x:c r="P49" s="4"/>
      <x:c r="Q49" s="4"/>
      <x:c r="R49" s="4"/>
      <x:c r="S49" s="4"/>
      <x:c r="T49" s="4"/>
      <x:c r="AA49" t="n">
        <x:f>'الموظفون'!$A$59</x:f>
        <x:v>0</x:v>
      </x:c>
      <x:c r="AE49" t="str">
        <x:f>IF(A49="","",IF(COUNTIF($A$11:$A$90,A49)&gt;1,"خطأ","سليم"))</x:f>
      </x:c>
      <x:c r="AF49" t="str">
        <x:f>IF(B49="","",IF(COUNTIF('الموظفون'!$A$11:$A$60,B49)=0,"خطأ","سليم"))</x:f>
      </x:c>
    </x:row>
    <x:row r="50">
      <x:c r="A50" s="24"/>
      <x:c r="B50" s="24"/>
      <x:c r="C50" s="57" t="str">
        <x:f>IF(B50="","",IFERROR(INDEX('الموظفون'!$B$11:$B$60,MATCH(B50,'الموظفون'!$A$11:$A$60,0)),""))</x:f>
      </x:c>
      <x:c r="D50" s="57" t="str">
        <x:f>IF(B50="","",IFERROR(INDEX('الموظفون'!$E$11:$E$60,MATCH(B50,'الموظفون'!$A$11:$A$60,0)),""))</x:f>
      </x:c>
      <x:c r="E50" s="26"/>
      <x:c r="F50" s="24"/>
      <x:c r="G50" s="24"/>
      <x:c r="H50" s="24"/>
      <x:c r="I50" s="24"/>
      <x:c r="J50" s="24"/>
      <x:c r="K50" s="24"/>
      <x:c r="L50" s="26"/>
      <x:c r="M50" s="24"/>
      <x:c r="N50" s="57" t="str">
        <x:f>IF(A50="","",IF(J50="","لا يوجد",IF(M50="نعم","مكتمل",IF(L50="","ناقص",IF(L50&lt;'الإعداد'!$D$11,"متأخر",IF(L50&lt;='الإعداد'!$D$11+'الإعداد'!$D$13,"قريب","منتظم"))))))</x:f>
      </x:c>
      <x:c r="O50" s="4"/>
      <x:c r="P50" s="4"/>
      <x:c r="Q50" s="4"/>
      <x:c r="R50" s="4"/>
      <x:c r="S50" s="4"/>
      <x:c r="T50" s="4"/>
      <x:c r="AA50" t="n">
        <x:f>'الموظفون'!$A$60</x:f>
        <x:v>0</x:v>
      </x:c>
      <x:c r="AE50" t="str">
        <x:f>IF(A50="","",IF(COUNTIF($A$11:$A$90,A50)&gt;1,"خطأ","سليم"))</x:f>
      </x:c>
      <x:c r="AF50" t="str">
        <x:f>IF(B50="","",IF(COUNTIF('الموظفون'!$A$11:$A$60,B50)=0,"خطأ","سليم"))</x:f>
      </x:c>
    </x:row>
    <x:row r="51">
      <x:c r="A51" s="24"/>
      <x:c r="B51" s="24"/>
      <x:c r="C51" s="57" t="str">
        <x:f>IF(B51="","",IFERROR(INDEX('الموظفون'!$B$11:$B$60,MATCH(B51,'الموظفون'!$A$11:$A$60,0)),""))</x:f>
      </x:c>
      <x:c r="D51" s="57" t="str">
        <x:f>IF(B51="","",IFERROR(INDEX('الموظفون'!$E$11:$E$60,MATCH(B51,'الموظفون'!$A$11:$A$60,0)),""))</x:f>
      </x:c>
      <x:c r="E51" s="26"/>
      <x:c r="F51" s="24"/>
      <x:c r="G51" s="24"/>
      <x:c r="H51" s="24"/>
      <x:c r="I51" s="24"/>
      <x:c r="J51" s="24"/>
      <x:c r="K51" s="24"/>
      <x:c r="L51" s="26"/>
      <x:c r="M51" s="24"/>
      <x:c r="N51" s="57" t="str">
        <x:f>IF(A51="","",IF(J51="","لا يوجد",IF(M51="نعم","مكتمل",IF(L51="","ناقص",IF(L51&lt;'الإعداد'!$D$11,"متأخر",IF(L51&lt;='الإعداد'!$D$11+'الإعداد'!$D$13,"قريب","منتظم"))))))</x:f>
      </x:c>
      <x:c r="O51" s="4"/>
      <x:c r="P51" s="4"/>
      <x:c r="Q51" s="4"/>
      <x:c r="R51" s="4"/>
      <x:c r="S51" s="4"/>
      <x:c r="T51" s="4"/>
      <x:c r="AA51" t="n">
        <x:f>'الموظفون'!$A$61</x:f>
        <x:v>0</x:v>
      </x:c>
      <x:c r="AE51" t="str">
        <x:f>IF(A51="","",IF(COUNTIF($A$11:$A$90,A51)&gt;1,"خطأ","سليم"))</x:f>
      </x:c>
      <x:c r="AF51" t="str">
        <x:f>IF(B51="","",IF(COUNTIF('الموظفون'!$A$11:$A$60,B51)=0,"خطأ","سليم"))</x:f>
      </x:c>
    </x:row>
    <x:row r="52">
      <x:c r="A52" s="24"/>
      <x:c r="B52" s="24"/>
      <x:c r="C52" s="57" t="str">
        <x:f>IF(B52="","",IFERROR(INDEX('الموظفون'!$B$11:$B$60,MATCH(B52,'الموظفون'!$A$11:$A$60,0)),""))</x:f>
      </x:c>
      <x:c r="D52" s="57" t="str">
        <x:f>IF(B52="","",IFERROR(INDEX('الموظفون'!$E$11:$E$60,MATCH(B52,'الموظفون'!$A$11:$A$60,0)),""))</x:f>
      </x:c>
      <x:c r="E52" s="26"/>
      <x:c r="F52" s="24"/>
      <x:c r="G52" s="24"/>
      <x:c r="H52" s="24"/>
      <x:c r="I52" s="24"/>
      <x:c r="J52" s="24"/>
      <x:c r="K52" s="24"/>
      <x:c r="L52" s="26"/>
      <x:c r="M52" s="24"/>
      <x:c r="N52" s="57" t="str">
        <x:f>IF(A52="","",IF(J52="","لا يوجد",IF(M52="نعم","مكتمل",IF(L52="","ناقص",IF(L52&lt;'الإعداد'!$D$11,"متأخر",IF(L52&lt;='الإعداد'!$D$11+'الإعداد'!$D$13,"قريب","منتظم"))))))</x:f>
      </x:c>
      <x:c r="O52" s="4"/>
      <x:c r="P52" s="4"/>
      <x:c r="Q52" s="4"/>
      <x:c r="R52" s="4"/>
      <x:c r="S52" s="4"/>
      <x:c r="T52" s="4"/>
      <x:c r="AA52" t="n">
        <x:f>'الموظفون'!$A$62</x:f>
        <x:v>0</x:v>
      </x:c>
      <x:c r="AE52" t="str">
        <x:f>IF(A52="","",IF(COUNTIF($A$11:$A$90,A52)&gt;1,"خطأ","سليم"))</x:f>
      </x:c>
      <x:c r="AF52" t="str">
        <x:f>IF(B52="","",IF(COUNTIF('الموظفون'!$A$11:$A$60,B52)=0,"خطأ","سليم"))</x:f>
      </x:c>
    </x:row>
    <x:row r="53">
      <x:c r="A53" s="24"/>
      <x:c r="B53" s="24"/>
      <x:c r="C53" s="57" t="str">
        <x:f>IF(B53="","",IFERROR(INDEX('الموظفون'!$B$11:$B$60,MATCH(B53,'الموظفون'!$A$11:$A$60,0)),""))</x:f>
      </x:c>
      <x:c r="D53" s="57" t="str">
        <x:f>IF(B53="","",IFERROR(INDEX('الموظفون'!$E$11:$E$60,MATCH(B53,'الموظفون'!$A$11:$A$60,0)),""))</x:f>
      </x:c>
      <x:c r="E53" s="26"/>
      <x:c r="F53" s="24"/>
      <x:c r="G53" s="24"/>
      <x:c r="H53" s="24"/>
      <x:c r="I53" s="24"/>
      <x:c r="J53" s="24"/>
      <x:c r="K53" s="24"/>
      <x:c r="L53" s="26"/>
      <x:c r="M53" s="24"/>
      <x:c r="N53" s="57" t="str">
        <x:f>IF(A53="","",IF(J53="","لا يوجد",IF(M53="نعم","مكتمل",IF(L53="","ناقص",IF(L53&lt;'الإعداد'!$D$11,"متأخر",IF(L53&lt;='الإعداد'!$D$11+'الإعداد'!$D$13,"قريب","منتظم"))))))</x:f>
      </x:c>
      <x:c r="O53" s="4"/>
      <x:c r="P53" s="4"/>
      <x:c r="Q53" s="4"/>
      <x:c r="R53" s="4"/>
      <x:c r="S53" s="4"/>
      <x:c r="T53" s="4"/>
      <x:c r="AA53" t="n">
        <x:f>'الموظفون'!$A$63</x:f>
        <x:v>0</x:v>
      </x:c>
      <x:c r="AE53" t="str">
        <x:f>IF(A53="","",IF(COUNTIF($A$11:$A$90,A53)&gt;1,"خطأ","سليم"))</x:f>
      </x:c>
      <x:c r="AF53" t="str">
        <x:f>IF(B53="","",IF(COUNTIF('الموظفون'!$A$11:$A$60,B53)=0,"خطأ","سليم"))</x:f>
      </x:c>
    </x:row>
    <x:row r="54">
      <x:c r="A54" s="24"/>
      <x:c r="B54" s="24"/>
      <x:c r="C54" s="57" t="str">
        <x:f>IF(B54="","",IFERROR(INDEX('الموظفون'!$B$11:$B$60,MATCH(B54,'الموظفون'!$A$11:$A$60,0)),""))</x:f>
      </x:c>
      <x:c r="D54" s="57" t="str">
        <x:f>IF(B54="","",IFERROR(INDEX('الموظفون'!$E$11:$E$60,MATCH(B54,'الموظفون'!$A$11:$A$60,0)),""))</x:f>
      </x:c>
      <x:c r="E54" s="26"/>
      <x:c r="F54" s="24"/>
      <x:c r="G54" s="24"/>
      <x:c r="H54" s="24"/>
      <x:c r="I54" s="24"/>
      <x:c r="J54" s="24"/>
      <x:c r="K54" s="24"/>
      <x:c r="L54" s="26"/>
      <x:c r="M54" s="24"/>
      <x:c r="N54" s="57" t="str">
        <x:f>IF(A54="","",IF(J54="","لا يوجد",IF(M54="نعم","مكتمل",IF(L54="","ناقص",IF(L54&lt;'الإعداد'!$D$11,"متأخر",IF(L54&lt;='الإعداد'!$D$11+'الإعداد'!$D$13,"قريب","منتظم"))))))</x:f>
      </x:c>
      <x:c r="O54" s="4"/>
      <x:c r="P54" s="4"/>
      <x:c r="Q54" s="4"/>
      <x:c r="R54" s="4"/>
      <x:c r="S54" s="4"/>
      <x:c r="T54" s="4"/>
      <x:c r="AA54" t="n">
        <x:f>'الموظفون'!$A$64</x:f>
        <x:v>0</x:v>
      </x:c>
      <x:c r="AE54" t="str">
        <x:f>IF(A54="","",IF(COUNTIF($A$11:$A$90,A54)&gt;1,"خطأ","سليم"))</x:f>
      </x:c>
      <x:c r="AF54" t="str">
        <x:f>IF(B54="","",IF(COUNTIF('الموظفون'!$A$11:$A$60,B54)=0,"خطأ","سليم"))</x:f>
      </x:c>
    </x:row>
    <x:row r="55">
      <x:c r="A55" s="24"/>
      <x:c r="B55" s="24"/>
      <x:c r="C55" s="57" t="str">
        <x:f>IF(B55="","",IFERROR(INDEX('الموظفون'!$B$11:$B$60,MATCH(B55,'الموظفون'!$A$11:$A$60,0)),""))</x:f>
      </x:c>
      <x:c r="D55" s="57" t="str">
        <x:f>IF(B55="","",IFERROR(INDEX('الموظفون'!$E$11:$E$60,MATCH(B55,'الموظفون'!$A$11:$A$60,0)),""))</x:f>
      </x:c>
      <x:c r="E55" s="26"/>
      <x:c r="F55" s="24"/>
      <x:c r="G55" s="24"/>
      <x:c r="H55" s="24"/>
      <x:c r="I55" s="24"/>
      <x:c r="J55" s="24"/>
      <x:c r="K55" s="24"/>
      <x:c r="L55" s="26"/>
      <x:c r="M55" s="24"/>
      <x:c r="N55" s="57" t="str">
        <x:f>IF(A55="","",IF(J55="","لا يوجد",IF(M55="نعم","مكتمل",IF(L55="","ناقص",IF(L55&lt;'الإعداد'!$D$11,"متأخر",IF(L55&lt;='الإعداد'!$D$11+'الإعداد'!$D$13,"قريب","منتظم"))))))</x:f>
      </x:c>
      <x:c r="O55" s="4"/>
      <x:c r="P55" s="4"/>
      <x:c r="Q55" s="4"/>
      <x:c r="R55" s="4"/>
      <x:c r="S55" s="4"/>
      <x:c r="T55" s="4"/>
      <x:c r="AA55" t="n">
        <x:f>'الموظفون'!$A$65</x:f>
        <x:v>0</x:v>
      </x:c>
      <x:c r="AE55" t="str">
        <x:f>IF(A55="","",IF(COUNTIF($A$11:$A$90,A55)&gt;1,"خطأ","سليم"))</x:f>
      </x:c>
      <x:c r="AF55" t="str">
        <x:f>IF(B55="","",IF(COUNTIF('الموظفون'!$A$11:$A$60,B55)=0,"خطأ","سليم"))</x:f>
      </x:c>
    </x:row>
    <x:row r="56">
      <x:c r="A56" s="24"/>
      <x:c r="B56" s="24"/>
      <x:c r="C56" s="57" t="str">
        <x:f>IF(B56="","",IFERROR(INDEX('الموظفون'!$B$11:$B$60,MATCH(B56,'الموظفون'!$A$11:$A$60,0)),""))</x:f>
      </x:c>
      <x:c r="D56" s="57" t="str">
        <x:f>IF(B56="","",IFERROR(INDEX('الموظفون'!$E$11:$E$60,MATCH(B56,'الموظفون'!$A$11:$A$60,0)),""))</x:f>
      </x:c>
      <x:c r="E56" s="26"/>
      <x:c r="F56" s="24"/>
      <x:c r="G56" s="24"/>
      <x:c r="H56" s="24"/>
      <x:c r="I56" s="24"/>
      <x:c r="J56" s="24"/>
      <x:c r="K56" s="24"/>
      <x:c r="L56" s="26"/>
      <x:c r="M56" s="24"/>
      <x:c r="N56" s="57" t="str">
        <x:f>IF(A56="","",IF(J56="","لا يوجد",IF(M56="نعم","مكتمل",IF(L56="","ناقص",IF(L56&lt;'الإعداد'!$D$11,"متأخر",IF(L56&lt;='الإعداد'!$D$11+'الإعداد'!$D$13,"قريب","منتظم"))))))</x:f>
      </x:c>
      <x:c r="O56" s="4"/>
      <x:c r="P56" s="4"/>
      <x:c r="Q56" s="4"/>
      <x:c r="R56" s="4"/>
      <x:c r="S56" s="4"/>
      <x:c r="T56" s="4"/>
      <x:c r="AA56" t="n">
        <x:f>'الموظفون'!$A$66</x:f>
        <x:v>0</x:v>
      </x:c>
      <x:c r="AE56" t="str">
        <x:f>IF(A56="","",IF(COUNTIF($A$11:$A$90,A56)&gt;1,"خطأ","سليم"))</x:f>
      </x:c>
      <x:c r="AF56" t="str">
        <x:f>IF(B56="","",IF(COUNTIF('الموظفون'!$A$11:$A$60,B56)=0,"خطأ","سليم"))</x:f>
      </x:c>
    </x:row>
    <x:row r="57">
      <x:c r="A57" s="24"/>
      <x:c r="B57" s="24"/>
      <x:c r="C57" s="57" t="str">
        <x:f>IF(B57="","",IFERROR(INDEX('الموظفون'!$B$11:$B$60,MATCH(B57,'الموظفون'!$A$11:$A$60,0)),""))</x:f>
      </x:c>
      <x:c r="D57" s="57" t="str">
        <x:f>IF(B57="","",IFERROR(INDEX('الموظفون'!$E$11:$E$60,MATCH(B57,'الموظفون'!$A$11:$A$60,0)),""))</x:f>
      </x:c>
      <x:c r="E57" s="26"/>
      <x:c r="F57" s="24"/>
      <x:c r="G57" s="24"/>
      <x:c r="H57" s="24"/>
      <x:c r="I57" s="24"/>
      <x:c r="J57" s="24"/>
      <x:c r="K57" s="24"/>
      <x:c r="L57" s="26"/>
      <x:c r="M57" s="24"/>
      <x:c r="N57" s="57" t="str">
        <x:f>IF(A57="","",IF(J57="","لا يوجد",IF(M57="نعم","مكتمل",IF(L57="","ناقص",IF(L57&lt;'الإعداد'!$D$11,"متأخر",IF(L57&lt;='الإعداد'!$D$11+'الإعداد'!$D$13,"قريب","منتظم"))))))</x:f>
      </x:c>
      <x:c r="O57" s="4"/>
      <x:c r="P57" s="4"/>
      <x:c r="Q57" s="4"/>
      <x:c r="R57" s="4"/>
      <x:c r="S57" s="4"/>
      <x:c r="T57" s="4"/>
      <x:c r="AA57" t="n">
        <x:f>'الموظفون'!$A$67</x:f>
        <x:v>0</x:v>
      </x:c>
      <x:c r="AE57" t="str">
        <x:f>IF(A57="","",IF(COUNTIF($A$11:$A$90,A57)&gt;1,"خطأ","سليم"))</x:f>
      </x:c>
      <x:c r="AF57" t="str">
        <x:f>IF(B57="","",IF(COUNTIF('الموظفون'!$A$11:$A$60,B57)=0,"خطأ","سليم"))</x:f>
      </x:c>
    </x:row>
    <x:row r="58">
      <x:c r="A58" s="24"/>
      <x:c r="B58" s="24"/>
      <x:c r="C58" s="57" t="str">
        <x:f>IF(B58="","",IFERROR(INDEX('الموظفون'!$B$11:$B$60,MATCH(B58,'الموظفون'!$A$11:$A$60,0)),""))</x:f>
      </x:c>
      <x:c r="D58" s="57" t="str">
        <x:f>IF(B58="","",IFERROR(INDEX('الموظفون'!$E$11:$E$60,MATCH(B58,'الموظفون'!$A$11:$A$60,0)),""))</x:f>
      </x:c>
      <x:c r="E58" s="26"/>
      <x:c r="F58" s="24"/>
      <x:c r="G58" s="24"/>
      <x:c r="H58" s="24"/>
      <x:c r="I58" s="24"/>
      <x:c r="J58" s="24"/>
      <x:c r="K58" s="24"/>
      <x:c r="L58" s="26"/>
      <x:c r="M58" s="24"/>
      <x:c r="N58" s="57" t="str">
        <x:f>IF(A58="","",IF(J58="","لا يوجد",IF(M58="نعم","مكتمل",IF(L58="","ناقص",IF(L58&lt;'الإعداد'!$D$11,"متأخر",IF(L58&lt;='الإعداد'!$D$11+'الإعداد'!$D$13,"قريب","منتظم"))))))</x:f>
      </x:c>
      <x:c r="O58" s="4"/>
      <x:c r="P58" s="4"/>
      <x:c r="Q58" s="4"/>
      <x:c r="R58" s="4"/>
      <x:c r="S58" s="4"/>
      <x:c r="T58" s="4"/>
      <x:c r="AA58" t="n">
        <x:f>'الموظفون'!$A$68</x:f>
        <x:v>0</x:v>
      </x:c>
      <x:c r="AE58" t="str">
        <x:f>IF(A58="","",IF(COUNTIF($A$11:$A$90,A58)&gt;1,"خطأ","سليم"))</x:f>
      </x:c>
      <x:c r="AF58" t="str">
        <x:f>IF(B58="","",IF(COUNTIF('الموظفون'!$A$11:$A$60,B58)=0,"خطأ","سليم"))</x:f>
      </x:c>
    </x:row>
    <x:row r="59">
      <x:c r="A59" s="24"/>
      <x:c r="B59" s="24"/>
      <x:c r="C59" s="57" t="str">
        <x:f>IF(B59="","",IFERROR(INDEX('الموظفون'!$B$11:$B$60,MATCH(B59,'الموظفون'!$A$11:$A$60,0)),""))</x:f>
      </x:c>
      <x:c r="D59" s="57" t="str">
        <x:f>IF(B59="","",IFERROR(INDEX('الموظفون'!$E$11:$E$60,MATCH(B59,'الموظفون'!$A$11:$A$60,0)),""))</x:f>
      </x:c>
      <x:c r="E59" s="26"/>
      <x:c r="F59" s="24"/>
      <x:c r="G59" s="24"/>
      <x:c r="H59" s="24"/>
      <x:c r="I59" s="24"/>
      <x:c r="J59" s="24"/>
      <x:c r="K59" s="24"/>
      <x:c r="L59" s="26"/>
      <x:c r="M59" s="24"/>
      <x:c r="N59" s="57" t="str">
        <x:f>IF(A59="","",IF(J59="","لا يوجد",IF(M59="نعم","مكتمل",IF(L59="","ناقص",IF(L59&lt;'الإعداد'!$D$11,"متأخر",IF(L59&lt;='الإعداد'!$D$11+'الإعداد'!$D$13,"قريب","منتظم"))))))</x:f>
      </x:c>
      <x:c r="O59" s="4"/>
      <x:c r="P59" s="4"/>
      <x:c r="Q59" s="4"/>
      <x:c r="R59" s="4"/>
      <x:c r="S59" s="4"/>
      <x:c r="T59" s="4"/>
      <x:c r="AA59" t="n">
        <x:f>'الموظفون'!$A$69</x:f>
        <x:v>0</x:v>
      </x:c>
      <x:c r="AE59" t="str">
        <x:f>IF(A59="","",IF(COUNTIF($A$11:$A$90,A59)&gt;1,"خطأ","سليم"))</x:f>
      </x:c>
      <x:c r="AF59" t="str">
        <x:f>IF(B59="","",IF(COUNTIF('الموظفون'!$A$11:$A$60,B59)=0,"خطأ","سليم"))</x:f>
      </x:c>
    </x:row>
    <x:row r="60">
      <x:c r="A60" s="24"/>
      <x:c r="B60" s="24"/>
      <x:c r="C60" s="57" t="str">
        <x:f>IF(B60="","",IFERROR(INDEX('الموظفون'!$B$11:$B$60,MATCH(B60,'الموظفون'!$A$11:$A$60,0)),""))</x:f>
      </x:c>
      <x:c r="D60" s="57" t="str">
        <x:f>IF(B60="","",IFERROR(INDEX('الموظفون'!$E$11:$E$60,MATCH(B60,'الموظفون'!$A$11:$A$60,0)),""))</x:f>
      </x:c>
      <x:c r="E60" s="26"/>
      <x:c r="F60" s="24"/>
      <x:c r="G60" s="24"/>
      <x:c r="H60" s="24"/>
      <x:c r="I60" s="24"/>
      <x:c r="J60" s="24"/>
      <x:c r="K60" s="24"/>
      <x:c r="L60" s="26"/>
      <x:c r="M60" s="24"/>
      <x:c r="N60" s="57" t="str">
        <x:f>IF(A60="","",IF(J60="","لا يوجد",IF(M60="نعم","مكتمل",IF(L60="","ناقص",IF(L60&lt;'الإعداد'!$D$11,"متأخر",IF(L60&lt;='الإعداد'!$D$11+'الإعداد'!$D$13,"قريب","منتظم"))))))</x:f>
      </x:c>
      <x:c r="O60" s="4"/>
      <x:c r="P60" s="4"/>
      <x:c r="Q60" s="4"/>
      <x:c r="R60" s="4"/>
      <x:c r="S60" s="4"/>
      <x:c r="T60" s="4"/>
      <x:c r="AA60" t="n">
        <x:f>'الموظفون'!$A$70</x:f>
        <x:v>0</x:v>
      </x:c>
      <x:c r="AE60" t="str">
        <x:f>IF(A60="","",IF(COUNTIF($A$11:$A$90,A60)&gt;1,"خطأ","سليم"))</x:f>
      </x:c>
      <x:c r="AF60" t="str">
        <x:f>IF(B60="","",IF(COUNTIF('الموظفون'!$A$11:$A$60,B60)=0,"خطأ","سليم"))</x:f>
      </x:c>
    </x:row>
    <x:row r="61">
      <x:c r="A61" s="24"/>
      <x:c r="B61" s="24"/>
      <x:c r="C61" s="57" t="str">
        <x:f>IF(B61="","",IFERROR(INDEX('الموظفون'!$B$11:$B$60,MATCH(B61,'الموظفون'!$A$11:$A$60,0)),""))</x:f>
      </x:c>
      <x:c r="D61" s="57" t="str">
        <x:f>IF(B61="","",IFERROR(INDEX('الموظفون'!$E$11:$E$60,MATCH(B61,'الموظفون'!$A$11:$A$60,0)),""))</x:f>
      </x:c>
      <x:c r="E61" s="26"/>
      <x:c r="F61" s="24"/>
      <x:c r="G61" s="24"/>
      <x:c r="H61" s="24"/>
      <x:c r="I61" s="24"/>
      <x:c r="J61" s="24"/>
      <x:c r="K61" s="24"/>
      <x:c r="L61" s="26"/>
      <x:c r="M61" s="24"/>
      <x:c r="N61" s="57" t="str">
        <x:f>IF(A61="","",IF(J61="","لا يوجد",IF(M61="نعم","مكتمل",IF(L61="","ناقص",IF(L61&lt;'الإعداد'!$D$11,"متأخر",IF(L61&lt;='الإعداد'!$D$11+'الإعداد'!$D$13,"قريب","منتظم"))))))</x:f>
      </x:c>
      <x:c r="O61" s="4"/>
      <x:c r="P61" s="4"/>
      <x:c r="Q61" s="4"/>
      <x:c r="R61" s="4"/>
      <x:c r="S61" s="4"/>
      <x:c r="T61" s="4"/>
      <x:c r="AE61" t="str">
        <x:f>IF(A61="","",IF(COUNTIF($A$11:$A$90,A61)&gt;1,"خطأ","سليم"))</x:f>
      </x:c>
      <x:c r="AF61" t="str">
        <x:f>IF(B61="","",IF(COUNTIF('الموظفون'!$A$11:$A$60,B61)=0,"خطأ","سليم"))</x:f>
      </x:c>
    </x:row>
    <x:row r="62">
      <x:c r="A62" s="24"/>
      <x:c r="B62" s="24"/>
      <x:c r="C62" s="57" t="str">
        <x:f>IF(B62="","",IFERROR(INDEX('الموظفون'!$B$11:$B$60,MATCH(B62,'الموظفون'!$A$11:$A$60,0)),""))</x:f>
      </x:c>
      <x:c r="D62" s="57" t="str">
        <x:f>IF(B62="","",IFERROR(INDEX('الموظفون'!$E$11:$E$60,MATCH(B62,'الموظفون'!$A$11:$A$60,0)),""))</x:f>
      </x:c>
      <x:c r="E62" s="26"/>
      <x:c r="F62" s="24"/>
      <x:c r="G62" s="24"/>
      <x:c r="H62" s="24"/>
      <x:c r="I62" s="24"/>
      <x:c r="J62" s="24"/>
      <x:c r="K62" s="24"/>
      <x:c r="L62" s="26"/>
      <x:c r="M62" s="24"/>
      <x:c r="N62" s="57" t="str">
        <x:f>IF(A62="","",IF(J62="","لا يوجد",IF(M62="نعم","مكتمل",IF(L62="","ناقص",IF(L62&lt;'الإعداد'!$D$11,"متأخر",IF(L62&lt;='الإعداد'!$D$11+'الإعداد'!$D$13,"قريب","منتظم"))))))</x:f>
      </x:c>
      <x:c r="O62" s="4"/>
      <x:c r="P62" s="4"/>
      <x:c r="Q62" s="4"/>
      <x:c r="R62" s="4"/>
      <x:c r="S62" s="4"/>
      <x:c r="T62" s="4"/>
      <x:c r="AE62" t="str">
        <x:f>IF(A62="","",IF(COUNTIF($A$11:$A$90,A62)&gt;1,"خطأ","سليم"))</x:f>
      </x:c>
      <x:c r="AF62" t="str">
        <x:f>IF(B62="","",IF(COUNTIF('الموظفون'!$A$11:$A$60,B62)=0,"خطأ","سليم"))</x:f>
      </x:c>
    </x:row>
    <x:row r="63">
      <x:c r="A63" s="24"/>
      <x:c r="B63" s="24"/>
      <x:c r="C63" s="57" t="str">
        <x:f>IF(B63="","",IFERROR(INDEX('الموظفون'!$B$11:$B$60,MATCH(B63,'الموظفون'!$A$11:$A$60,0)),""))</x:f>
      </x:c>
      <x:c r="D63" s="57" t="str">
        <x:f>IF(B63="","",IFERROR(INDEX('الموظفون'!$E$11:$E$60,MATCH(B63,'الموظفون'!$A$11:$A$60,0)),""))</x:f>
      </x:c>
      <x:c r="E63" s="26"/>
      <x:c r="F63" s="24"/>
      <x:c r="G63" s="24"/>
      <x:c r="H63" s="24"/>
      <x:c r="I63" s="24"/>
      <x:c r="J63" s="24"/>
      <x:c r="K63" s="24"/>
      <x:c r="L63" s="26"/>
      <x:c r="M63" s="24"/>
      <x:c r="N63" s="57" t="str">
        <x:f>IF(A63="","",IF(J63="","لا يوجد",IF(M63="نعم","مكتمل",IF(L63="","ناقص",IF(L63&lt;'الإعداد'!$D$11,"متأخر",IF(L63&lt;='الإعداد'!$D$11+'الإعداد'!$D$13,"قريب","منتظم"))))))</x:f>
      </x:c>
      <x:c r="O63" s="4"/>
      <x:c r="P63" s="4"/>
      <x:c r="Q63" s="4"/>
      <x:c r="R63" s="4"/>
      <x:c r="S63" s="4"/>
      <x:c r="T63" s="4"/>
      <x:c r="AE63" t="str">
        <x:f>IF(A63="","",IF(COUNTIF($A$11:$A$90,A63)&gt;1,"خطأ","سليم"))</x:f>
      </x:c>
      <x:c r="AF63" t="str">
        <x:f>IF(B63="","",IF(COUNTIF('الموظفون'!$A$11:$A$60,B63)=0,"خطأ","سليم"))</x:f>
      </x:c>
    </x:row>
    <x:row r="64">
      <x:c r="A64" s="24"/>
      <x:c r="B64" s="24"/>
      <x:c r="C64" s="57" t="str">
        <x:f>IF(B64="","",IFERROR(INDEX('الموظفون'!$B$11:$B$60,MATCH(B64,'الموظفون'!$A$11:$A$60,0)),""))</x:f>
      </x:c>
      <x:c r="D64" s="57" t="str">
        <x:f>IF(B64="","",IFERROR(INDEX('الموظفون'!$E$11:$E$60,MATCH(B64,'الموظفون'!$A$11:$A$60,0)),""))</x:f>
      </x:c>
      <x:c r="E64" s="26"/>
      <x:c r="F64" s="24"/>
      <x:c r="G64" s="24"/>
      <x:c r="H64" s="24"/>
      <x:c r="I64" s="24"/>
      <x:c r="J64" s="24"/>
      <x:c r="K64" s="24"/>
      <x:c r="L64" s="26"/>
      <x:c r="M64" s="24"/>
      <x:c r="N64" s="57" t="str">
        <x:f>IF(A64="","",IF(J64="","لا يوجد",IF(M64="نعم","مكتمل",IF(L64="","ناقص",IF(L64&lt;'الإعداد'!$D$11,"متأخر",IF(L64&lt;='الإعداد'!$D$11+'الإعداد'!$D$13,"قريب","منتظم"))))))</x:f>
      </x:c>
      <x:c r="O64" s="4"/>
      <x:c r="P64" s="4"/>
      <x:c r="Q64" s="4"/>
      <x:c r="R64" s="4"/>
      <x:c r="S64" s="4"/>
      <x:c r="T64" s="4"/>
      <x:c r="AE64" t="str">
        <x:f>IF(A64="","",IF(COUNTIF($A$11:$A$90,A64)&gt;1,"خطأ","سليم"))</x:f>
      </x:c>
      <x:c r="AF64" t="str">
        <x:f>IF(B64="","",IF(COUNTIF('الموظفون'!$A$11:$A$60,B64)=0,"خطأ","سليم"))</x:f>
      </x:c>
    </x:row>
    <x:row r="65">
      <x:c r="A65" s="24"/>
      <x:c r="B65" s="24"/>
      <x:c r="C65" s="57" t="str">
        <x:f>IF(B65="","",IFERROR(INDEX('الموظفون'!$B$11:$B$60,MATCH(B65,'الموظفون'!$A$11:$A$60,0)),""))</x:f>
      </x:c>
      <x:c r="D65" s="57" t="str">
        <x:f>IF(B65="","",IFERROR(INDEX('الموظفون'!$E$11:$E$60,MATCH(B65,'الموظفون'!$A$11:$A$60,0)),""))</x:f>
      </x:c>
      <x:c r="E65" s="26"/>
      <x:c r="F65" s="24"/>
      <x:c r="G65" s="24"/>
      <x:c r="H65" s="24"/>
      <x:c r="I65" s="24"/>
      <x:c r="J65" s="24"/>
      <x:c r="K65" s="24"/>
      <x:c r="L65" s="26"/>
      <x:c r="M65" s="24"/>
      <x:c r="N65" s="57" t="str">
        <x:f>IF(A65="","",IF(J65="","لا يوجد",IF(M65="نعم","مكتمل",IF(L65="","ناقص",IF(L65&lt;'الإعداد'!$D$11,"متأخر",IF(L65&lt;='الإعداد'!$D$11+'الإعداد'!$D$13,"قريب","منتظم"))))))</x:f>
      </x:c>
      <x:c r="O65" s="4"/>
      <x:c r="P65" s="4"/>
      <x:c r="Q65" s="4"/>
      <x:c r="R65" s="4"/>
      <x:c r="S65" s="4"/>
      <x:c r="T65" s="4"/>
      <x:c r="AE65" t="str">
        <x:f>IF(A65="","",IF(COUNTIF($A$11:$A$90,A65)&gt;1,"خطأ","سليم"))</x:f>
      </x:c>
      <x:c r="AF65" t="str">
        <x:f>IF(B65="","",IF(COUNTIF('الموظفون'!$A$11:$A$60,B65)=0,"خطأ","سليم"))</x:f>
      </x:c>
    </x:row>
    <x:row r="66">
      <x:c r="A66" s="24"/>
      <x:c r="B66" s="24"/>
      <x:c r="C66" s="57" t="str">
        <x:f>IF(B66="","",IFERROR(INDEX('الموظفون'!$B$11:$B$60,MATCH(B66,'الموظفون'!$A$11:$A$60,0)),""))</x:f>
      </x:c>
      <x:c r="D66" s="57" t="str">
        <x:f>IF(B66="","",IFERROR(INDEX('الموظفون'!$E$11:$E$60,MATCH(B66,'الموظفون'!$A$11:$A$60,0)),""))</x:f>
      </x:c>
      <x:c r="E66" s="26"/>
      <x:c r="F66" s="24"/>
      <x:c r="G66" s="24"/>
      <x:c r="H66" s="24"/>
      <x:c r="I66" s="24"/>
      <x:c r="J66" s="24"/>
      <x:c r="K66" s="24"/>
      <x:c r="L66" s="26"/>
      <x:c r="M66" s="24"/>
      <x:c r="N66" s="57" t="str">
        <x:f>IF(A66="","",IF(J66="","لا يوجد",IF(M66="نعم","مكتمل",IF(L66="","ناقص",IF(L66&lt;'الإعداد'!$D$11,"متأخر",IF(L66&lt;='الإعداد'!$D$11+'الإعداد'!$D$13,"قريب","منتظم"))))))</x:f>
      </x:c>
      <x:c r="O66" s="4"/>
      <x:c r="P66" s="4"/>
      <x:c r="Q66" s="4"/>
      <x:c r="R66" s="4"/>
      <x:c r="S66" s="4"/>
      <x:c r="T66" s="4"/>
      <x:c r="AE66" t="str">
        <x:f>IF(A66="","",IF(COUNTIF($A$11:$A$90,A66)&gt;1,"خطأ","سليم"))</x:f>
      </x:c>
      <x:c r="AF66" t="str">
        <x:f>IF(B66="","",IF(COUNTIF('الموظفون'!$A$11:$A$60,B66)=0,"خطأ","سليم"))</x:f>
      </x:c>
    </x:row>
    <x:row r="67">
      <x:c r="A67" s="24"/>
      <x:c r="B67" s="24"/>
      <x:c r="C67" s="57" t="str">
        <x:f>IF(B67="","",IFERROR(INDEX('الموظفون'!$B$11:$B$60,MATCH(B67,'الموظفون'!$A$11:$A$60,0)),""))</x:f>
      </x:c>
      <x:c r="D67" s="57" t="str">
        <x:f>IF(B67="","",IFERROR(INDEX('الموظفون'!$E$11:$E$60,MATCH(B67,'الموظفون'!$A$11:$A$60,0)),""))</x:f>
      </x:c>
      <x:c r="E67" s="26"/>
      <x:c r="F67" s="24"/>
      <x:c r="G67" s="24"/>
      <x:c r="H67" s="24"/>
      <x:c r="I67" s="24"/>
      <x:c r="J67" s="24"/>
      <x:c r="K67" s="24"/>
      <x:c r="L67" s="26"/>
      <x:c r="M67" s="24"/>
      <x:c r="N67" s="57" t="str">
        <x:f>IF(A67="","",IF(J67="","لا يوجد",IF(M67="نعم","مكتمل",IF(L67="","ناقص",IF(L67&lt;'الإعداد'!$D$11,"متأخر",IF(L67&lt;='الإعداد'!$D$11+'الإعداد'!$D$13,"قريب","منتظم"))))))</x:f>
      </x:c>
      <x:c r="O67" s="4"/>
      <x:c r="P67" s="4"/>
      <x:c r="Q67" s="4"/>
      <x:c r="R67" s="4"/>
      <x:c r="S67" s="4"/>
      <x:c r="T67" s="4"/>
      <x:c r="AE67" t="str">
        <x:f>IF(A67="","",IF(COUNTIF($A$11:$A$90,A67)&gt;1,"خطأ","سليم"))</x:f>
      </x:c>
      <x:c r="AF67" t="str">
        <x:f>IF(B67="","",IF(COUNTIF('الموظفون'!$A$11:$A$60,B67)=0,"خطأ","سليم"))</x:f>
      </x:c>
    </x:row>
    <x:row r="68">
      <x:c r="A68" s="24"/>
      <x:c r="B68" s="24"/>
      <x:c r="C68" s="57" t="str">
        <x:f>IF(B68="","",IFERROR(INDEX('الموظفون'!$B$11:$B$60,MATCH(B68,'الموظفون'!$A$11:$A$60,0)),""))</x:f>
      </x:c>
      <x:c r="D68" s="57" t="str">
        <x:f>IF(B68="","",IFERROR(INDEX('الموظفون'!$E$11:$E$60,MATCH(B68,'الموظفون'!$A$11:$A$60,0)),""))</x:f>
      </x:c>
      <x:c r="E68" s="26"/>
      <x:c r="F68" s="24"/>
      <x:c r="G68" s="24"/>
      <x:c r="H68" s="24"/>
      <x:c r="I68" s="24"/>
      <x:c r="J68" s="24"/>
      <x:c r="K68" s="24"/>
      <x:c r="L68" s="26"/>
      <x:c r="M68" s="24"/>
      <x:c r="N68" s="57" t="str">
        <x:f>IF(A68="","",IF(J68="","لا يوجد",IF(M68="نعم","مكتمل",IF(L68="","ناقص",IF(L68&lt;'الإعداد'!$D$11,"متأخر",IF(L68&lt;='الإعداد'!$D$11+'الإعداد'!$D$13,"قريب","منتظم"))))))</x:f>
      </x:c>
      <x:c r="O68" s="4"/>
      <x:c r="P68" s="4"/>
      <x:c r="Q68" s="4"/>
      <x:c r="R68" s="4"/>
      <x:c r="S68" s="4"/>
      <x:c r="T68" s="4"/>
      <x:c r="AE68" t="str">
        <x:f>IF(A68="","",IF(COUNTIF($A$11:$A$90,A68)&gt;1,"خطأ","سليم"))</x:f>
      </x:c>
      <x:c r="AF68" t="str">
        <x:f>IF(B68="","",IF(COUNTIF('الموظفون'!$A$11:$A$60,B68)=0,"خطأ","سليم"))</x:f>
      </x:c>
    </x:row>
    <x:row r="69">
      <x:c r="A69" s="24"/>
      <x:c r="B69" s="24"/>
      <x:c r="C69" s="57" t="str">
        <x:f>IF(B69="","",IFERROR(INDEX('الموظفون'!$B$11:$B$60,MATCH(B69,'الموظفون'!$A$11:$A$60,0)),""))</x:f>
      </x:c>
      <x:c r="D69" s="57" t="str">
        <x:f>IF(B69="","",IFERROR(INDEX('الموظفون'!$E$11:$E$60,MATCH(B69,'الموظفون'!$A$11:$A$60,0)),""))</x:f>
      </x:c>
      <x:c r="E69" s="26"/>
      <x:c r="F69" s="24"/>
      <x:c r="G69" s="24"/>
      <x:c r="H69" s="24"/>
      <x:c r="I69" s="24"/>
      <x:c r="J69" s="24"/>
      <x:c r="K69" s="24"/>
      <x:c r="L69" s="26"/>
      <x:c r="M69" s="24"/>
      <x:c r="N69" s="57" t="str">
        <x:f>IF(A69="","",IF(J69="","لا يوجد",IF(M69="نعم","مكتمل",IF(L69="","ناقص",IF(L69&lt;'الإعداد'!$D$11,"متأخر",IF(L69&lt;='الإعداد'!$D$11+'الإعداد'!$D$13,"قريب","منتظم"))))))</x:f>
      </x:c>
      <x:c r="O69" s="4"/>
      <x:c r="P69" s="4"/>
      <x:c r="Q69" s="4"/>
      <x:c r="R69" s="4"/>
      <x:c r="S69" s="4"/>
      <x:c r="T69" s="4"/>
      <x:c r="AE69" t="str">
        <x:f>IF(A69="","",IF(COUNTIF($A$11:$A$90,A69)&gt;1,"خطأ","سليم"))</x:f>
      </x:c>
      <x:c r="AF69" t="str">
        <x:f>IF(B69="","",IF(COUNTIF('الموظفون'!$A$11:$A$60,B69)=0,"خطأ","سليم"))</x:f>
      </x:c>
    </x:row>
    <x:row r="70">
      <x:c r="A70" s="24"/>
      <x:c r="B70" s="24"/>
      <x:c r="C70" s="57" t="str">
        <x:f>IF(B70="","",IFERROR(INDEX('الموظفون'!$B$11:$B$60,MATCH(B70,'الموظفون'!$A$11:$A$60,0)),""))</x:f>
      </x:c>
      <x:c r="D70" s="57" t="str">
        <x:f>IF(B70="","",IFERROR(INDEX('الموظفون'!$E$11:$E$60,MATCH(B70,'الموظفون'!$A$11:$A$60,0)),""))</x:f>
      </x:c>
      <x:c r="E70" s="26"/>
      <x:c r="F70" s="24"/>
      <x:c r="G70" s="24"/>
      <x:c r="H70" s="24"/>
      <x:c r="I70" s="24"/>
      <x:c r="J70" s="24"/>
      <x:c r="K70" s="24"/>
      <x:c r="L70" s="26"/>
      <x:c r="M70" s="24"/>
      <x:c r="N70" s="57" t="str">
        <x:f>IF(A70="","",IF(J70="","لا يوجد",IF(M70="نعم","مكتمل",IF(L70="","ناقص",IF(L70&lt;'الإعداد'!$D$11,"متأخر",IF(L70&lt;='الإعداد'!$D$11+'الإعداد'!$D$13,"قريب","منتظم"))))))</x:f>
      </x:c>
      <x:c r="O70" s="4"/>
      <x:c r="P70" s="4"/>
      <x:c r="Q70" s="4"/>
      <x:c r="R70" s="4"/>
      <x:c r="S70" s="4"/>
      <x:c r="T70" s="4"/>
      <x:c r="AE70" t="str">
        <x:f>IF(A70="","",IF(COUNTIF($A$11:$A$90,A70)&gt;1,"خطأ","سليم"))</x:f>
      </x:c>
      <x:c r="AF70" t="str">
        <x:f>IF(B70="","",IF(COUNTIF('الموظفون'!$A$11:$A$60,B70)=0,"خطأ","سليم"))</x:f>
      </x:c>
    </x:row>
    <x:row r="71">
      <x:c r="A71" s="24"/>
      <x:c r="B71" s="24"/>
      <x:c r="C71" s="57" t="str">
        <x:f>IF(B71="","",IFERROR(INDEX('الموظفون'!$B$11:$B$60,MATCH(B71,'الموظفون'!$A$11:$A$60,0)),""))</x:f>
      </x:c>
      <x:c r="D71" s="57" t="str">
        <x:f>IF(B71="","",IFERROR(INDEX('الموظفون'!$E$11:$E$60,MATCH(B71,'الموظفون'!$A$11:$A$60,0)),""))</x:f>
      </x:c>
      <x:c r="E71" s="26"/>
      <x:c r="F71" s="24"/>
      <x:c r="G71" s="24"/>
      <x:c r="H71" s="24"/>
      <x:c r="I71" s="24"/>
      <x:c r="J71" s="24"/>
      <x:c r="K71" s="24"/>
      <x:c r="L71" s="26"/>
      <x:c r="M71" s="24"/>
      <x:c r="N71" s="57" t="str">
        <x:f>IF(A71="","",IF(J71="","لا يوجد",IF(M71="نعم","مكتمل",IF(L71="","ناقص",IF(L71&lt;'الإعداد'!$D$11,"متأخر",IF(L71&lt;='الإعداد'!$D$11+'الإعداد'!$D$13,"قريب","منتظم"))))))</x:f>
      </x:c>
      <x:c r="O71" s="4"/>
      <x:c r="P71" s="4"/>
      <x:c r="Q71" s="4"/>
      <x:c r="R71" s="4"/>
      <x:c r="S71" s="4"/>
      <x:c r="T71" s="4"/>
      <x:c r="AE71" t="str">
        <x:f>IF(A71="","",IF(COUNTIF($A$11:$A$90,A71)&gt;1,"خطأ","سليم"))</x:f>
      </x:c>
      <x:c r="AF71" t="str">
        <x:f>IF(B71="","",IF(COUNTIF('الموظفون'!$A$11:$A$60,B71)=0,"خطأ","سليم"))</x:f>
      </x:c>
    </x:row>
    <x:row r="72">
      <x:c r="A72" s="24"/>
      <x:c r="B72" s="24"/>
      <x:c r="C72" s="57" t="str">
        <x:f>IF(B72="","",IFERROR(INDEX('الموظفون'!$B$11:$B$60,MATCH(B72,'الموظفون'!$A$11:$A$60,0)),""))</x:f>
      </x:c>
      <x:c r="D72" s="57" t="str">
        <x:f>IF(B72="","",IFERROR(INDEX('الموظفون'!$E$11:$E$60,MATCH(B72,'الموظفون'!$A$11:$A$60,0)),""))</x:f>
      </x:c>
      <x:c r="E72" s="26"/>
      <x:c r="F72" s="24"/>
      <x:c r="G72" s="24"/>
      <x:c r="H72" s="24"/>
      <x:c r="I72" s="24"/>
      <x:c r="J72" s="24"/>
      <x:c r="K72" s="24"/>
      <x:c r="L72" s="26"/>
      <x:c r="M72" s="24"/>
      <x:c r="N72" s="57" t="str">
        <x:f>IF(A72="","",IF(J72="","لا يوجد",IF(M72="نعم","مكتمل",IF(L72="","ناقص",IF(L72&lt;'الإعداد'!$D$11,"متأخر",IF(L72&lt;='الإعداد'!$D$11+'الإعداد'!$D$13,"قريب","منتظم"))))))</x:f>
      </x:c>
      <x:c r="O72" s="4"/>
      <x:c r="P72" s="4"/>
      <x:c r="Q72" s="4"/>
      <x:c r="R72" s="4"/>
      <x:c r="S72" s="4"/>
      <x:c r="T72" s="4"/>
      <x:c r="AE72" t="str">
        <x:f>IF(A72="","",IF(COUNTIF($A$11:$A$90,A72)&gt;1,"خطأ","سليم"))</x:f>
      </x:c>
      <x:c r="AF72" t="str">
        <x:f>IF(B72="","",IF(COUNTIF('الموظفون'!$A$11:$A$60,B72)=0,"خطأ","سليم"))</x:f>
      </x:c>
    </x:row>
    <x:row r="73">
      <x:c r="A73" s="24"/>
      <x:c r="B73" s="24"/>
      <x:c r="C73" s="57" t="str">
        <x:f>IF(B73="","",IFERROR(INDEX('الموظفون'!$B$11:$B$60,MATCH(B73,'الموظفون'!$A$11:$A$60,0)),""))</x:f>
      </x:c>
      <x:c r="D73" s="57" t="str">
        <x:f>IF(B73="","",IFERROR(INDEX('الموظفون'!$E$11:$E$60,MATCH(B73,'الموظفون'!$A$11:$A$60,0)),""))</x:f>
      </x:c>
      <x:c r="E73" s="26"/>
      <x:c r="F73" s="24"/>
      <x:c r="G73" s="24"/>
      <x:c r="H73" s="24"/>
      <x:c r="I73" s="24"/>
      <x:c r="J73" s="24"/>
      <x:c r="K73" s="24"/>
      <x:c r="L73" s="26"/>
      <x:c r="M73" s="24"/>
      <x:c r="N73" s="57" t="str">
        <x:f>IF(A73="","",IF(J73="","لا يوجد",IF(M73="نعم","مكتمل",IF(L73="","ناقص",IF(L73&lt;'الإعداد'!$D$11,"متأخر",IF(L73&lt;='الإعداد'!$D$11+'الإعداد'!$D$13,"قريب","منتظم"))))))</x:f>
      </x:c>
      <x:c r="O73" s="4"/>
      <x:c r="P73" s="4"/>
      <x:c r="Q73" s="4"/>
      <x:c r="R73" s="4"/>
      <x:c r="S73" s="4"/>
      <x:c r="T73" s="4"/>
      <x:c r="AE73" t="str">
        <x:f>IF(A73="","",IF(COUNTIF($A$11:$A$90,A73)&gt;1,"خطأ","سليم"))</x:f>
      </x:c>
      <x:c r="AF73" t="str">
        <x:f>IF(B73="","",IF(COUNTIF('الموظفون'!$A$11:$A$60,B73)=0,"خطأ","سليم"))</x:f>
      </x:c>
    </x:row>
    <x:row r="74">
      <x:c r="A74" s="24"/>
      <x:c r="B74" s="24"/>
      <x:c r="C74" s="57" t="str">
        <x:f>IF(B74="","",IFERROR(INDEX('الموظفون'!$B$11:$B$60,MATCH(B74,'الموظفون'!$A$11:$A$60,0)),""))</x:f>
      </x:c>
      <x:c r="D74" s="57" t="str">
        <x:f>IF(B74="","",IFERROR(INDEX('الموظفون'!$E$11:$E$60,MATCH(B74,'الموظفون'!$A$11:$A$60,0)),""))</x:f>
      </x:c>
      <x:c r="E74" s="26"/>
      <x:c r="F74" s="24"/>
      <x:c r="G74" s="24"/>
      <x:c r="H74" s="24"/>
      <x:c r="I74" s="24"/>
      <x:c r="J74" s="24"/>
      <x:c r="K74" s="24"/>
      <x:c r="L74" s="26"/>
      <x:c r="M74" s="24"/>
      <x:c r="N74" s="57" t="str">
        <x:f>IF(A74="","",IF(J74="","لا يوجد",IF(M74="نعم","مكتمل",IF(L74="","ناقص",IF(L74&lt;'الإعداد'!$D$11,"متأخر",IF(L74&lt;='الإعداد'!$D$11+'الإعداد'!$D$13,"قريب","منتظم"))))))</x:f>
      </x:c>
      <x:c r="O74" s="4"/>
      <x:c r="P74" s="4"/>
      <x:c r="Q74" s="4"/>
      <x:c r="R74" s="4"/>
      <x:c r="S74" s="4"/>
      <x:c r="T74" s="4"/>
      <x:c r="AE74" t="str">
        <x:f>IF(A74="","",IF(COUNTIF($A$11:$A$90,A74)&gt;1,"خطأ","سليم"))</x:f>
      </x:c>
      <x:c r="AF74" t="str">
        <x:f>IF(B74="","",IF(COUNTIF('الموظفون'!$A$11:$A$60,B74)=0,"خطأ","سليم"))</x:f>
      </x:c>
    </x:row>
    <x:row r="75">
      <x:c r="A75" s="24"/>
      <x:c r="B75" s="24"/>
      <x:c r="C75" s="57" t="str">
        <x:f>IF(B75="","",IFERROR(INDEX('الموظفون'!$B$11:$B$60,MATCH(B75,'الموظفون'!$A$11:$A$60,0)),""))</x:f>
      </x:c>
      <x:c r="D75" s="57" t="str">
        <x:f>IF(B75="","",IFERROR(INDEX('الموظفون'!$E$11:$E$60,MATCH(B75,'الموظفون'!$A$11:$A$60,0)),""))</x:f>
      </x:c>
      <x:c r="E75" s="26"/>
      <x:c r="F75" s="24"/>
      <x:c r="G75" s="24"/>
      <x:c r="H75" s="24"/>
      <x:c r="I75" s="24"/>
      <x:c r="J75" s="24"/>
      <x:c r="K75" s="24"/>
      <x:c r="L75" s="26"/>
      <x:c r="M75" s="24"/>
      <x:c r="N75" s="57" t="str">
        <x:f>IF(A75="","",IF(J75="","لا يوجد",IF(M75="نعم","مكتمل",IF(L75="","ناقص",IF(L75&lt;'الإعداد'!$D$11,"متأخر",IF(L75&lt;='الإعداد'!$D$11+'الإعداد'!$D$13,"قريب","منتظم"))))))</x:f>
      </x:c>
      <x:c r="O75" s="4"/>
      <x:c r="P75" s="4"/>
      <x:c r="Q75" s="4"/>
      <x:c r="R75" s="4"/>
      <x:c r="S75" s="4"/>
      <x:c r="T75" s="4"/>
      <x:c r="AE75" t="str">
        <x:f>IF(A75="","",IF(COUNTIF($A$11:$A$90,A75)&gt;1,"خطأ","سليم"))</x:f>
      </x:c>
      <x:c r="AF75" t="str">
        <x:f>IF(B75="","",IF(COUNTIF('الموظفون'!$A$11:$A$60,B75)=0,"خطأ","سليم"))</x:f>
      </x:c>
    </x:row>
    <x:row r="76">
      <x:c r="A76" s="24"/>
      <x:c r="B76" s="24"/>
      <x:c r="C76" s="57" t="str">
        <x:f>IF(B76="","",IFERROR(INDEX('الموظفون'!$B$11:$B$60,MATCH(B76,'الموظفون'!$A$11:$A$60,0)),""))</x:f>
      </x:c>
      <x:c r="D76" s="57" t="str">
        <x:f>IF(B76="","",IFERROR(INDEX('الموظفون'!$E$11:$E$60,MATCH(B76,'الموظفون'!$A$11:$A$60,0)),""))</x:f>
      </x:c>
      <x:c r="E76" s="26"/>
      <x:c r="F76" s="24"/>
      <x:c r="G76" s="24"/>
      <x:c r="H76" s="24"/>
      <x:c r="I76" s="24"/>
      <x:c r="J76" s="24"/>
      <x:c r="K76" s="24"/>
      <x:c r="L76" s="26"/>
      <x:c r="M76" s="24"/>
      <x:c r="N76" s="57" t="str">
        <x:f>IF(A76="","",IF(J76="","لا يوجد",IF(M76="نعم","مكتمل",IF(L76="","ناقص",IF(L76&lt;'الإعداد'!$D$11,"متأخر",IF(L76&lt;='الإعداد'!$D$11+'الإعداد'!$D$13,"قريب","منتظم"))))))</x:f>
      </x:c>
      <x:c r="O76" s="4"/>
      <x:c r="P76" s="4"/>
      <x:c r="Q76" s="4"/>
      <x:c r="R76" s="4"/>
      <x:c r="S76" s="4"/>
      <x:c r="T76" s="4"/>
      <x:c r="AE76" t="str">
        <x:f>IF(A76="","",IF(COUNTIF($A$11:$A$90,A76)&gt;1,"خطأ","سليم"))</x:f>
      </x:c>
      <x:c r="AF76" t="str">
        <x:f>IF(B76="","",IF(COUNTIF('الموظفون'!$A$11:$A$60,B76)=0,"خطأ","سليم"))</x:f>
      </x:c>
    </x:row>
    <x:row r="77">
      <x:c r="A77" s="24"/>
      <x:c r="B77" s="24"/>
      <x:c r="C77" s="57" t="str">
        <x:f>IF(B77="","",IFERROR(INDEX('الموظفون'!$B$11:$B$60,MATCH(B77,'الموظفون'!$A$11:$A$60,0)),""))</x:f>
      </x:c>
      <x:c r="D77" s="57" t="str">
        <x:f>IF(B77="","",IFERROR(INDEX('الموظفون'!$E$11:$E$60,MATCH(B77,'الموظفون'!$A$11:$A$60,0)),""))</x:f>
      </x:c>
      <x:c r="E77" s="26"/>
      <x:c r="F77" s="24"/>
      <x:c r="G77" s="24"/>
      <x:c r="H77" s="24"/>
      <x:c r="I77" s="24"/>
      <x:c r="J77" s="24"/>
      <x:c r="K77" s="24"/>
      <x:c r="L77" s="26"/>
      <x:c r="M77" s="24"/>
      <x:c r="N77" s="57" t="str">
        <x:f>IF(A77="","",IF(J77="","لا يوجد",IF(M77="نعم","مكتمل",IF(L77="","ناقص",IF(L77&lt;'الإعداد'!$D$11,"متأخر",IF(L77&lt;='الإعداد'!$D$11+'الإعداد'!$D$13,"قريب","منتظم"))))))</x:f>
      </x:c>
      <x:c r="O77" s="4"/>
      <x:c r="P77" s="4"/>
      <x:c r="Q77" s="4"/>
      <x:c r="R77" s="4"/>
      <x:c r="S77" s="4"/>
      <x:c r="T77" s="4"/>
      <x:c r="AE77" t="str">
        <x:f>IF(A77="","",IF(COUNTIF($A$11:$A$90,A77)&gt;1,"خطأ","سليم"))</x:f>
      </x:c>
      <x:c r="AF77" t="str">
        <x:f>IF(B77="","",IF(COUNTIF('الموظفون'!$A$11:$A$60,B77)=0,"خطأ","سليم"))</x:f>
      </x:c>
    </x:row>
    <x:row r="78">
      <x:c r="A78" s="24"/>
      <x:c r="B78" s="24"/>
      <x:c r="C78" s="57" t="str">
        <x:f>IF(B78="","",IFERROR(INDEX('الموظفون'!$B$11:$B$60,MATCH(B78,'الموظفون'!$A$11:$A$60,0)),""))</x:f>
      </x:c>
      <x:c r="D78" s="57" t="str">
        <x:f>IF(B78="","",IFERROR(INDEX('الموظفون'!$E$11:$E$60,MATCH(B78,'الموظفون'!$A$11:$A$60,0)),""))</x:f>
      </x:c>
      <x:c r="E78" s="26"/>
      <x:c r="F78" s="24"/>
      <x:c r="G78" s="24"/>
      <x:c r="H78" s="24"/>
      <x:c r="I78" s="24"/>
      <x:c r="J78" s="24"/>
      <x:c r="K78" s="24"/>
      <x:c r="L78" s="26"/>
      <x:c r="M78" s="24"/>
      <x:c r="N78" s="57" t="str">
        <x:f>IF(A78="","",IF(J78="","لا يوجد",IF(M78="نعم","مكتمل",IF(L78="","ناقص",IF(L78&lt;'الإعداد'!$D$11,"متأخر",IF(L78&lt;='الإعداد'!$D$11+'الإعداد'!$D$13,"قريب","منتظم"))))))</x:f>
      </x:c>
      <x:c r="O78" s="4"/>
      <x:c r="P78" s="4"/>
      <x:c r="Q78" s="4"/>
      <x:c r="R78" s="4"/>
      <x:c r="S78" s="4"/>
      <x:c r="T78" s="4"/>
      <x:c r="AE78" t="str">
        <x:f>IF(A78="","",IF(COUNTIF($A$11:$A$90,A78)&gt;1,"خطأ","سليم"))</x:f>
      </x:c>
      <x:c r="AF78" t="str">
        <x:f>IF(B78="","",IF(COUNTIF('الموظفون'!$A$11:$A$60,B78)=0,"خطأ","سليم"))</x:f>
      </x:c>
    </x:row>
    <x:row r="79">
      <x:c r="A79" s="24"/>
      <x:c r="B79" s="24"/>
      <x:c r="C79" s="57" t="str">
        <x:f>IF(B79="","",IFERROR(INDEX('الموظفون'!$B$11:$B$60,MATCH(B79,'الموظفون'!$A$11:$A$60,0)),""))</x:f>
      </x:c>
      <x:c r="D79" s="57" t="str">
        <x:f>IF(B79="","",IFERROR(INDEX('الموظفون'!$E$11:$E$60,MATCH(B79,'الموظفون'!$A$11:$A$60,0)),""))</x:f>
      </x:c>
      <x:c r="E79" s="26"/>
      <x:c r="F79" s="24"/>
      <x:c r="G79" s="24"/>
      <x:c r="H79" s="24"/>
      <x:c r="I79" s="24"/>
      <x:c r="J79" s="24"/>
      <x:c r="K79" s="24"/>
      <x:c r="L79" s="26"/>
      <x:c r="M79" s="24"/>
      <x:c r="N79" s="57" t="str">
        <x:f>IF(A79="","",IF(J79="","لا يوجد",IF(M79="نعم","مكتمل",IF(L79="","ناقص",IF(L79&lt;'الإعداد'!$D$11,"متأخر",IF(L79&lt;='الإعداد'!$D$11+'الإعداد'!$D$13,"قريب","منتظم"))))))</x:f>
      </x:c>
      <x:c r="O79" s="4"/>
      <x:c r="P79" s="4"/>
      <x:c r="Q79" s="4"/>
      <x:c r="R79" s="4"/>
      <x:c r="S79" s="4"/>
      <x:c r="T79" s="4"/>
      <x:c r="AE79" t="str">
        <x:f>IF(A79="","",IF(COUNTIF($A$11:$A$90,A79)&gt;1,"خطأ","سليم"))</x:f>
      </x:c>
      <x:c r="AF79" t="str">
        <x:f>IF(B79="","",IF(COUNTIF('الموظفون'!$A$11:$A$60,B79)=0,"خطأ","سليم"))</x:f>
      </x:c>
    </x:row>
    <x:row r="80">
      <x:c r="A80" s="24"/>
      <x:c r="B80" s="24"/>
      <x:c r="C80" s="57" t="str">
        <x:f>IF(B80="","",IFERROR(INDEX('الموظفون'!$B$11:$B$60,MATCH(B80,'الموظفون'!$A$11:$A$60,0)),""))</x:f>
      </x:c>
      <x:c r="D80" s="57" t="str">
        <x:f>IF(B80="","",IFERROR(INDEX('الموظفون'!$E$11:$E$60,MATCH(B80,'الموظفون'!$A$11:$A$60,0)),""))</x:f>
      </x:c>
      <x:c r="E80" s="26"/>
      <x:c r="F80" s="24"/>
      <x:c r="G80" s="24"/>
      <x:c r="H80" s="24"/>
      <x:c r="I80" s="24"/>
      <x:c r="J80" s="24"/>
      <x:c r="K80" s="24"/>
      <x:c r="L80" s="26"/>
      <x:c r="M80" s="24"/>
      <x:c r="N80" s="57" t="str">
        <x:f>IF(A80="","",IF(J80="","لا يوجد",IF(M80="نعم","مكتمل",IF(L80="","ناقص",IF(L80&lt;'الإعداد'!$D$11,"متأخر",IF(L80&lt;='الإعداد'!$D$11+'الإعداد'!$D$13,"قريب","منتظم"))))))</x:f>
      </x:c>
      <x:c r="O80" s="4"/>
      <x:c r="P80" s="4"/>
      <x:c r="Q80" s="4"/>
      <x:c r="R80" s="4"/>
      <x:c r="S80" s="4"/>
      <x:c r="T80" s="4"/>
      <x:c r="AE80" t="str">
        <x:f>IF(A80="","",IF(COUNTIF($A$11:$A$90,A80)&gt;1,"خطأ","سليم"))</x:f>
      </x:c>
      <x:c r="AF80" t="str">
        <x:f>IF(B80="","",IF(COUNTIF('الموظفون'!$A$11:$A$60,B80)=0,"خطأ","سليم"))</x:f>
      </x:c>
    </x:row>
    <x:row r="81">
      <x:c r="A81" s="24"/>
      <x:c r="B81" s="24"/>
      <x:c r="C81" s="57" t="str">
        <x:f>IF(B81="","",IFERROR(INDEX('الموظفون'!$B$11:$B$60,MATCH(B81,'الموظفون'!$A$11:$A$60,0)),""))</x:f>
      </x:c>
      <x:c r="D81" s="57" t="str">
        <x:f>IF(B81="","",IFERROR(INDEX('الموظفون'!$E$11:$E$60,MATCH(B81,'الموظفون'!$A$11:$A$60,0)),""))</x:f>
      </x:c>
      <x:c r="E81" s="26"/>
      <x:c r="F81" s="24"/>
      <x:c r="G81" s="24"/>
      <x:c r="H81" s="24"/>
      <x:c r="I81" s="24"/>
      <x:c r="J81" s="24"/>
      <x:c r="K81" s="24"/>
      <x:c r="L81" s="26"/>
      <x:c r="M81" s="24"/>
      <x:c r="N81" s="57" t="str">
        <x:f>IF(A81="","",IF(J81="","لا يوجد",IF(M81="نعم","مكتمل",IF(L81="","ناقص",IF(L81&lt;'الإعداد'!$D$11,"متأخر",IF(L81&lt;='الإعداد'!$D$11+'الإعداد'!$D$13,"قريب","منتظم"))))))</x:f>
      </x:c>
      <x:c r="O81" s="4"/>
      <x:c r="P81" s="4"/>
      <x:c r="Q81" s="4"/>
      <x:c r="R81" s="4"/>
      <x:c r="S81" s="4"/>
      <x:c r="T81" s="4"/>
      <x:c r="AE81" t="str">
        <x:f>IF(A81="","",IF(COUNTIF($A$11:$A$90,A81)&gt;1,"خطأ","سليم"))</x:f>
      </x:c>
      <x:c r="AF81" t="str">
        <x:f>IF(B81="","",IF(COUNTIF('الموظفون'!$A$11:$A$60,B81)=0,"خطأ","سليم"))</x:f>
      </x:c>
    </x:row>
    <x:row r="82">
      <x:c r="A82" s="24"/>
      <x:c r="B82" s="24"/>
      <x:c r="C82" s="57" t="str">
        <x:f>IF(B82="","",IFERROR(INDEX('الموظفون'!$B$11:$B$60,MATCH(B82,'الموظفون'!$A$11:$A$60,0)),""))</x:f>
      </x:c>
      <x:c r="D82" s="57" t="str">
        <x:f>IF(B82="","",IFERROR(INDEX('الموظفون'!$E$11:$E$60,MATCH(B82,'الموظفون'!$A$11:$A$60,0)),""))</x:f>
      </x:c>
      <x:c r="E82" s="26"/>
      <x:c r="F82" s="24"/>
      <x:c r="G82" s="24"/>
      <x:c r="H82" s="24"/>
      <x:c r="I82" s="24"/>
      <x:c r="J82" s="24"/>
      <x:c r="K82" s="24"/>
      <x:c r="L82" s="26"/>
      <x:c r="M82" s="24"/>
      <x:c r="N82" s="57" t="str">
        <x:f>IF(A82="","",IF(J82="","لا يوجد",IF(M82="نعم","مكتمل",IF(L82="","ناقص",IF(L82&lt;'الإعداد'!$D$11,"متأخر",IF(L82&lt;='الإعداد'!$D$11+'الإعداد'!$D$13,"قريب","منتظم"))))))</x:f>
      </x:c>
      <x:c r="O82" s="4"/>
      <x:c r="P82" s="4"/>
      <x:c r="Q82" s="4"/>
      <x:c r="R82" s="4"/>
      <x:c r="S82" s="4"/>
      <x:c r="T82" s="4"/>
      <x:c r="AE82" t="str">
        <x:f>IF(A82="","",IF(COUNTIF($A$11:$A$90,A82)&gt;1,"خطأ","سليم"))</x:f>
      </x:c>
      <x:c r="AF82" t="str">
        <x:f>IF(B82="","",IF(COUNTIF('الموظفون'!$A$11:$A$60,B82)=0,"خطأ","سليم"))</x:f>
      </x:c>
    </x:row>
    <x:row r="83">
      <x:c r="A83" s="24"/>
      <x:c r="B83" s="24"/>
      <x:c r="C83" s="57" t="str">
        <x:f>IF(B83="","",IFERROR(INDEX('الموظفون'!$B$11:$B$60,MATCH(B83,'الموظفون'!$A$11:$A$60,0)),""))</x:f>
      </x:c>
      <x:c r="D83" s="57" t="str">
        <x:f>IF(B83="","",IFERROR(INDEX('الموظفون'!$E$11:$E$60,MATCH(B83,'الموظفون'!$A$11:$A$60,0)),""))</x:f>
      </x:c>
      <x:c r="E83" s="26"/>
      <x:c r="F83" s="24"/>
      <x:c r="G83" s="24"/>
      <x:c r="H83" s="24"/>
      <x:c r="I83" s="24"/>
      <x:c r="J83" s="24"/>
      <x:c r="K83" s="24"/>
      <x:c r="L83" s="26"/>
      <x:c r="M83" s="24"/>
      <x:c r="N83" s="57" t="str">
        <x:f>IF(A83="","",IF(J83="","لا يوجد",IF(M83="نعم","مكتمل",IF(L83="","ناقص",IF(L83&lt;'الإعداد'!$D$11,"متأخر",IF(L83&lt;='الإعداد'!$D$11+'الإعداد'!$D$13,"قريب","منتظم"))))))</x:f>
      </x:c>
      <x:c r="O83" s="4"/>
      <x:c r="P83" s="4"/>
      <x:c r="Q83" s="4"/>
      <x:c r="R83" s="4"/>
      <x:c r="S83" s="4"/>
      <x:c r="T83" s="4"/>
      <x:c r="AE83" t="str">
        <x:f>IF(A83="","",IF(COUNTIF($A$11:$A$90,A83)&gt;1,"خطأ","سليم"))</x:f>
      </x:c>
      <x:c r="AF83" t="str">
        <x:f>IF(B83="","",IF(COUNTIF('الموظفون'!$A$11:$A$60,B83)=0,"خطأ","سليم"))</x:f>
      </x:c>
    </x:row>
    <x:row r="84">
      <x:c r="A84" s="24"/>
      <x:c r="B84" s="24"/>
      <x:c r="C84" s="57" t="str">
        <x:f>IF(B84="","",IFERROR(INDEX('الموظفون'!$B$11:$B$60,MATCH(B84,'الموظفون'!$A$11:$A$60,0)),""))</x:f>
      </x:c>
      <x:c r="D84" s="57" t="str">
        <x:f>IF(B84="","",IFERROR(INDEX('الموظفون'!$E$11:$E$60,MATCH(B84,'الموظفون'!$A$11:$A$60,0)),""))</x:f>
      </x:c>
      <x:c r="E84" s="26"/>
      <x:c r="F84" s="24"/>
      <x:c r="G84" s="24"/>
      <x:c r="H84" s="24"/>
      <x:c r="I84" s="24"/>
      <x:c r="J84" s="24"/>
      <x:c r="K84" s="24"/>
      <x:c r="L84" s="26"/>
      <x:c r="M84" s="24"/>
      <x:c r="N84" s="57" t="str">
        <x:f>IF(A84="","",IF(J84="","لا يوجد",IF(M84="نعم","مكتمل",IF(L84="","ناقص",IF(L84&lt;'الإعداد'!$D$11,"متأخر",IF(L84&lt;='الإعداد'!$D$11+'الإعداد'!$D$13,"قريب","منتظم"))))))</x:f>
      </x:c>
      <x:c r="O84" s="4"/>
      <x:c r="P84" s="4"/>
      <x:c r="Q84" s="4"/>
      <x:c r="R84" s="4"/>
      <x:c r="S84" s="4"/>
      <x:c r="T84" s="4"/>
      <x:c r="AE84" t="str">
        <x:f>IF(A84="","",IF(COUNTIF($A$11:$A$90,A84)&gt;1,"خطأ","سليم"))</x:f>
      </x:c>
      <x:c r="AF84" t="str">
        <x:f>IF(B84="","",IF(COUNTIF('الموظفون'!$A$11:$A$60,B84)=0,"خطأ","سليم"))</x:f>
      </x:c>
    </x:row>
    <x:row r="85">
      <x:c r="A85" s="24"/>
      <x:c r="B85" s="24"/>
      <x:c r="C85" s="57" t="str">
        <x:f>IF(B85="","",IFERROR(INDEX('الموظفون'!$B$11:$B$60,MATCH(B85,'الموظفون'!$A$11:$A$60,0)),""))</x:f>
      </x:c>
      <x:c r="D85" s="57" t="str">
        <x:f>IF(B85="","",IFERROR(INDEX('الموظفون'!$E$11:$E$60,MATCH(B85,'الموظفون'!$A$11:$A$60,0)),""))</x:f>
      </x:c>
      <x:c r="E85" s="26"/>
      <x:c r="F85" s="24"/>
      <x:c r="G85" s="24"/>
      <x:c r="H85" s="24"/>
      <x:c r="I85" s="24"/>
      <x:c r="J85" s="24"/>
      <x:c r="K85" s="24"/>
      <x:c r="L85" s="26"/>
      <x:c r="M85" s="24"/>
      <x:c r="N85" s="57" t="str">
        <x:f>IF(A85="","",IF(J85="","لا يوجد",IF(M85="نعم","مكتمل",IF(L85="","ناقص",IF(L85&lt;'الإعداد'!$D$11,"متأخر",IF(L85&lt;='الإعداد'!$D$11+'الإعداد'!$D$13,"قريب","منتظم"))))))</x:f>
      </x:c>
      <x:c r="O85" s="4"/>
      <x:c r="P85" s="4"/>
      <x:c r="Q85" s="4"/>
      <x:c r="R85" s="4"/>
      <x:c r="S85" s="4"/>
      <x:c r="T85" s="4"/>
      <x:c r="AE85" t="str">
        <x:f>IF(A85="","",IF(COUNTIF($A$11:$A$90,A85)&gt;1,"خطأ","سليم"))</x:f>
      </x:c>
      <x:c r="AF85" t="str">
        <x:f>IF(B85="","",IF(COUNTIF('الموظفون'!$A$11:$A$60,B85)=0,"خطأ","سليم"))</x:f>
      </x:c>
    </x:row>
    <x:row r="86">
      <x:c r="A86" s="24"/>
      <x:c r="B86" s="24"/>
      <x:c r="C86" s="57" t="str">
        <x:f>IF(B86="","",IFERROR(INDEX('الموظفون'!$B$11:$B$60,MATCH(B86,'الموظفون'!$A$11:$A$60,0)),""))</x:f>
      </x:c>
      <x:c r="D86" s="57" t="str">
        <x:f>IF(B86="","",IFERROR(INDEX('الموظفون'!$E$11:$E$60,MATCH(B86,'الموظفون'!$A$11:$A$60,0)),""))</x:f>
      </x:c>
      <x:c r="E86" s="26"/>
      <x:c r="F86" s="24"/>
      <x:c r="G86" s="24"/>
      <x:c r="H86" s="24"/>
      <x:c r="I86" s="24"/>
      <x:c r="J86" s="24"/>
      <x:c r="K86" s="24"/>
      <x:c r="L86" s="26"/>
      <x:c r="M86" s="24"/>
      <x:c r="N86" s="57" t="str">
        <x:f>IF(A86="","",IF(J86="","لا يوجد",IF(M86="نعم","مكتمل",IF(L86="","ناقص",IF(L86&lt;'الإعداد'!$D$11,"متأخر",IF(L86&lt;='الإعداد'!$D$11+'الإعداد'!$D$13,"قريب","منتظم"))))))</x:f>
      </x:c>
      <x:c r="O86" s="4"/>
      <x:c r="P86" s="4"/>
      <x:c r="Q86" s="4"/>
      <x:c r="R86" s="4"/>
      <x:c r="S86" s="4"/>
      <x:c r="T86" s="4"/>
      <x:c r="AE86" t="str">
        <x:f>IF(A86="","",IF(COUNTIF($A$11:$A$90,A86)&gt;1,"خطأ","سليم"))</x:f>
      </x:c>
      <x:c r="AF86" t="str">
        <x:f>IF(B86="","",IF(COUNTIF('الموظفون'!$A$11:$A$60,B86)=0,"خطأ","سليم"))</x:f>
      </x:c>
    </x:row>
    <x:row r="87">
      <x:c r="A87" s="24"/>
      <x:c r="B87" s="24"/>
      <x:c r="C87" s="57" t="str">
        <x:f>IF(B87="","",IFERROR(INDEX('الموظفون'!$B$11:$B$60,MATCH(B87,'الموظفون'!$A$11:$A$60,0)),""))</x:f>
      </x:c>
      <x:c r="D87" s="57" t="str">
        <x:f>IF(B87="","",IFERROR(INDEX('الموظفون'!$E$11:$E$60,MATCH(B87,'الموظفون'!$A$11:$A$60,0)),""))</x:f>
      </x:c>
      <x:c r="E87" s="26"/>
      <x:c r="F87" s="24"/>
      <x:c r="G87" s="24"/>
      <x:c r="H87" s="24"/>
      <x:c r="I87" s="24"/>
      <x:c r="J87" s="24"/>
      <x:c r="K87" s="24"/>
      <x:c r="L87" s="26"/>
      <x:c r="M87" s="24"/>
      <x:c r="N87" s="57" t="str">
        <x:f>IF(A87="","",IF(J87="","لا يوجد",IF(M87="نعم","مكتمل",IF(L87="","ناقص",IF(L87&lt;'الإعداد'!$D$11,"متأخر",IF(L87&lt;='الإعداد'!$D$11+'الإعداد'!$D$13,"قريب","منتظم"))))))</x:f>
      </x:c>
      <x:c r="O87" s="4"/>
      <x:c r="P87" s="4"/>
      <x:c r="Q87" s="4"/>
      <x:c r="R87" s="4"/>
      <x:c r="S87" s="4"/>
      <x:c r="T87" s="4"/>
      <x:c r="AE87" t="str">
        <x:f>IF(A87="","",IF(COUNTIF($A$11:$A$90,A87)&gt;1,"خطأ","سليم"))</x:f>
      </x:c>
      <x:c r="AF87" t="str">
        <x:f>IF(B87="","",IF(COUNTIF('الموظفون'!$A$11:$A$60,B87)=0,"خطأ","سليم"))</x:f>
      </x:c>
    </x:row>
    <x:row r="88">
      <x:c r="A88" s="24"/>
      <x:c r="B88" s="24"/>
      <x:c r="C88" s="57" t="str">
        <x:f>IF(B88="","",IFERROR(INDEX('الموظفون'!$B$11:$B$60,MATCH(B88,'الموظفون'!$A$11:$A$60,0)),""))</x:f>
      </x:c>
      <x:c r="D88" s="57" t="str">
        <x:f>IF(B88="","",IFERROR(INDEX('الموظفون'!$E$11:$E$60,MATCH(B88,'الموظفون'!$A$11:$A$60,0)),""))</x:f>
      </x:c>
      <x:c r="E88" s="26"/>
      <x:c r="F88" s="24"/>
      <x:c r="G88" s="24"/>
      <x:c r="H88" s="24"/>
      <x:c r="I88" s="24"/>
      <x:c r="J88" s="24"/>
      <x:c r="K88" s="24"/>
      <x:c r="L88" s="26"/>
      <x:c r="M88" s="24"/>
      <x:c r="N88" s="57" t="str">
        <x:f>IF(A88="","",IF(J88="","لا يوجد",IF(M88="نعم","مكتمل",IF(L88="","ناقص",IF(L88&lt;'الإعداد'!$D$11,"متأخر",IF(L88&lt;='الإعداد'!$D$11+'الإعداد'!$D$13,"قريب","منتظم"))))))</x:f>
      </x:c>
      <x:c r="O88" s="4"/>
      <x:c r="P88" s="4"/>
      <x:c r="Q88" s="4"/>
      <x:c r="R88" s="4"/>
      <x:c r="S88" s="4"/>
      <x:c r="T88" s="4"/>
      <x:c r="AE88" t="str">
        <x:f>IF(A88="","",IF(COUNTIF($A$11:$A$90,A88)&gt;1,"خطأ","سليم"))</x:f>
      </x:c>
      <x:c r="AF88" t="str">
        <x:f>IF(B88="","",IF(COUNTIF('الموظفون'!$A$11:$A$60,B88)=0,"خطأ","سليم"))</x:f>
      </x:c>
    </x:row>
    <x:row r="89">
      <x:c r="A89" s="24"/>
      <x:c r="B89" s="24"/>
      <x:c r="C89" s="57" t="str">
        <x:f>IF(B89="","",IFERROR(INDEX('الموظفون'!$B$11:$B$60,MATCH(B89,'الموظفون'!$A$11:$A$60,0)),""))</x:f>
      </x:c>
      <x:c r="D89" s="57" t="str">
        <x:f>IF(B89="","",IFERROR(INDEX('الموظفون'!$E$11:$E$60,MATCH(B89,'الموظفون'!$A$11:$A$60,0)),""))</x:f>
      </x:c>
      <x:c r="E89" s="26"/>
      <x:c r="F89" s="24"/>
      <x:c r="G89" s="24"/>
      <x:c r="H89" s="24"/>
      <x:c r="I89" s="24"/>
      <x:c r="J89" s="24"/>
      <x:c r="K89" s="24"/>
      <x:c r="L89" s="26"/>
      <x:c r="M89" s="24"/>
      <x:c r="N89" s="57" t="str">
        <x:f>IF(A89="","",IF(J89="","لا يوجد",IF(M89="نعم","مكتمل",IF(L89="","ناقص",IF(L89&lt;'الإعداد'!$D$11,"متأخر",IF(L89&lt;='الإعداد'!$D$11+'الإعداد'!$D$13,"قريب","منتظم"))))))</x:f>
      </x:c>
      <x:c r="O89" s="4"/>
      <x:c r="P89" s="4"/>
      <x:c r="Q89" s="4"/>
      <x:c r="R89" s="4"/>
      <x:c r="S89" s="4"/>
      <x:c r="T89" s="4"/>
      <x:c r="AE89" t="str">
        <x:f>IF(A89="","",IF(COUNTIF($A$11:$A$90,A89)&gt;1,"خطأ","سليم"))</x:f>
      </x:c>
      <x:c r="AF89" t="str">
        <x:f>IF(B89="","",IF(COUNTIF('الموظفون'!$A$11:$A$60,B89)=0,"خطأ","سليم"))</x:f>
      </x:c>
    </x:row>
    <x:row r="90">
      <x:c r="A90" s="25"/>
      <x:c r="B90" s="25"/>
      <x:c r="C90" s="58" t="str">
        <x:f>IF(B90="","",IFERROR(INDEX('الموظفون'!$B$11:$B$60,MATCH(B90,'الموظفون'!$A$11:$A$60,0)),""))</x:f>
      </x:c>
      <x:c r="D90" s="58" t="str">
        <x:f>IF(B90="","",IFERROR(INDEX('الموظفون'!$E$11:$E$60,MATCH(B90,'الموظفون'!$A$11:$A$60,0)),""))</x:f>
      </x:c>
      <x:c r="E90" s="60"/>
      <x:c r="F90" s="25"/>
      <x:c r="G90" s="25"/>
      <x:c r="H90" s="25"/>
      <x:c r="I90" s="25"/>
      <x:c r="J90" s="25"/>
      <x:c r="K90" s="25"/>
      <x:c r="L90" s="60"/>
      <x:c r="M90" s="25"/>
      <x:c r="N90" s="58" t="str">
        <x:f>IF(A90="","",IF(J90="","لا يوجد",IF(M90="نعم","مكتمل",IF(L90="","ناقص",IF(L90&lt;'الإعداد'!$D$11,"متأخر",IF(L90&lt;='الإعداد'!$D$11+'الإعداد'!$D$13,"قريب","منتظم"))))))</x:f>
      </x:c>
      <x:c r="O90" s="4"/>
      <x:c r="P90" s="4"/>
      <x:c r="Q90" s="4"/>
      <x:c r="R90" s="4"/>
      <x:c r="S90" s="4"/>
      <x:c r="T90" s="4"/>
      <x:c r="AE90" t="str">
        <x:f>IF(A90="","",IF(COUNTIF($A$11:$A$90,A90)&gt;1,"خطأ","سليم"))</x:f>
      </x:c>
      <x:c r="AF90" t="str">
        <x:f>IF(B90="","",IF(COUNTIF('الموظفون'!$A$11:$A$60,B90)=0,"خطأ","سليم"))</x:f>
      </x:c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N11:N90">
    <x:cfRule type="containsText" dxfId="3" priority="1" operator="containsText" text="متأخر"/>
    <x:cfRule type="containsText" dxfId="4" priority="2" operator="containsText" text="قريب"/>
  </x:conditionalFormatting>
  <x:dataValidations count="4">
    <x:dataValidation type="whole" operator="between" sqref="G11:G90">
      <x:formula1>1</x:formula1>
      <x:formula2>5</x:formula2>
    </x:dataValidation>
    <x:dataValidation type="list" sqref="B11:B90">
      <x:formula1>$AA$1:$AA$60</x:formula1>
    </x:dataValidation>
    <x:dataValidation type="list" sqref="F11:F90">
      <x:formula1>$AB$1:$AB$5</x:formula1>
    </x:dataValidation>
    <x:dataValidation type="list" sqref="M11:M90">
      <x:formula1>$AC$1:$AC$2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3847500e0e4f3c"/>
  </x:tableParts>
</x:worksheet>
</file>

<file path=xl/worksheets/sheet5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19" hidden="0" customWidth="1"/>
    <x:col min="5" max="5" width="42" hidden="0" customWidth="1"/>
    <x:col min="6" max="6" width="11" hidden="0" customWidth="1"/>
    <x:col min="7" max="7" width="14" hidden="0" customWidth="1"/>
    <x:col min="8" max="8" width="14" hidden="0" customWidth="1"/>
    <x:col min="9" max="9" width="12" hidden="0" customWidth="1"/>
    <x:col min="10" max="10" width="16" hidden="0" customWidth="1"/>
    <x:col min="11" max="11" width="19" hidden="0" customWidth="1"/>
    <x:col min="12" max="12" width="17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'الموظفون'!$A$11</x:f>
        <x:v>E-001</x:v>
      </x:c>
      <x:c r="AB1" t="str">
        <x:v>لم يبدأ</x:v>
      </x:c>
      <x:c r="AC1" t="str">
        <x:v>عائشة خان</x:v>
      </x:c>
    </x:row>
    <x:row r="2" ht="24" customHeight="1">
      <x:c r="A2" s="7" t="str">
        <x:v>الرئيسية</x:v>
      </x:c>
      <x:c r="B2" s="7" t="str">
        <x:v>الرئيسية</x:v>
      </x:c>
      <x:c r="C2" s="7" t="str">
        <x:v>لوحة التحكم</x:v>
      </x:c>
      <x:c r="D2" s="7" t="str">
        <x:v>لوحة التحكم</x:v>
      </x:c>
      <x:c r="E2" s="7" t="str">
        <x:v>الموظفون</x:v>
      </x:c>
      <x:c r="F2" s="7" t="str">
        <x:v>الموظفون</x:v>
      </x:c>
      <x:c r="G2" s="7" t="str">
        <x:v>المتابعات</x:v>
      </x:c>
      <x:c r="H2" s="7" t="str">
        <x:v>المتابعات</x:v>
      </x:c>
      <x:c r="I2" s="8" t="str">
        <x:v>الأهداف</x:v>
      </x:c>
      <x:c r="J2" s="8" t="str">
        <x:v>الأهداف</x:v>
      </x:c>
      <x:c r="K2" s="7" t="str">
        <x:v>التطوير</x:v>
      </x:c>
      <x:c r="L2" s="7" t="str">
        <x:v>التطوير</x:v>
      </x:c>
      <x:c r="M2" s="7" t="str">
        <x:v>المستندات</x:v>
      </x:c>
      <x:c r="N2" s="7" t="str">
        <x:v>المستندات</x:v>
      </x:c>
      <x:c r="O2" s="7" t="str">
        <x:v>الإعداد</x:v>
      </x:c>
      <x:c r="P2" s="7" t="str">
        <x:v>الإعداد</x:v>
      </x:c>
      <x:c r="Q2" s="7" t="str">
        <x:v>الإعداد</x:v>
      </x:c>
      <x:c r="R2" s="7" t="str">
        <x:v>التدقيق</x:v>
      </x:c>
      <x:c r="S2" s="7" t="str">
        <x:v>التدقيق</x:v>
      </x:c>
      <x:c r="T2" s="7" t="str">
        <x:v>التدقيق</x:v>
      </x:c>
      <x:c r="AA2" t="str">
        <x:f>'الموظفون'!$A$12</x:f>
        <x:v>E-002</x:v>
      </x:c>
      <x:c r="AB2" t="str">
        <x:v>قيد التنفيذ</x:v>
      </x:c>
      <x:c r="AC2" t="str">
        <x:v>عمر صالح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'الموظفون'!$A$13</x:f>
        <x:v>E-003</x:v>
      </x:c>
      <x:c r="AB3" t="str">
        <x:v>متعثر</x:v>
      </x:c>
      <x:c r="AC3" t="str">
        <x:v>ليلى مورغان</x:v>
      </x:c>
    </x:row>
    <x:row r="4" ht="20" customHeight="1">
      <x:c r="A4" s="10" t="str">
        <x:v>أهداف الأداء</x:v>
      </x:c>
      <x:c r="B4" s="10" t="str">
        <x:v>أهداف الأداء</x:v>
      </x:c>
      <x:c r="C4" s="10" t="str">
        <x:v>أهداف الأداء</x:v>
      </x:c>
      <x:c r="D4" s="10" t="str">
        <x:v>أهداف الأداء</x:v>
      </x:c>
      <x:c r="E4" s="10" t="str">
        <x:v>أهداف الأداء</x:v>
      </x:c>
      <x:c r="F4" s="10" t="str">
        <x:v>أهداف الأداء</x:v>
      </x:c>
      <x:c r="G4" s="10" t="str">
        <x:v>أهداف الأداء</x:v>
      </x:c>
      <x:c r="H4" s="10" t="str">
        <x:v>أهداف الأداء</x:v>
      </x:c>
      <x:c r="I4" s="10" t="str">
        <x:v>أهداف الأداء</x:v>
      </x:c>
      <x:c r="J4" s="10" t="str">
        <x:v>أهداف الأداء</x:v>
      </x:c>
      <x:c r="K4" s="10" t="str">
        <x:v>أهداف الأداء</x:v>
      </x:c>
      <x:c r="L4" s="10" t="str">
        <x:v>أهداف الأداء</x:v>
      </x:c>
      <x:c r="M4" s="10" t="str">
        <x:v>أهداف الأداء</x:v>
      </x:c>
      <x:c r="N4" s="10" t="str">
        <x:v>أهداف الأداء</x:v>
      </x:c>
      <x:c r="O4" s="10" t="str">
        <x:v>أهداف الأداء</x:v>
      </x:c>
      <x:c r="P4" s="10" t="str">
        <x:v>أهداف الأداء</x:v>
      </x:c>
      <x:c r="Q4" s="10" t="str">
        <x:v>أهداف الأداء</x:v>
      </x:c>
      <x:c r="R4" s="10" t="str">
        <x:v>أهداف الأداء</x:v>
      </x:c>
      <x:c r="S4" s="10" t="str">
        <x:v>أهداف الأداء</x:v>
      </x:c>
      <x:c r="T4" s="10" t="str">
        <x:v>أهداف الأداء</x:v>
      </x:c>
      <x:c r="AA4" t="str">
        <x:f>'الموظفون'!$A$14</x:f>
        <x:v>E-004</x:v>
      </x:c>
      <x:c r="AB4" t="str">
        <x:v>مكتمل</x:v>
      </x:c>
      <x:c r="AC4" t="str">
        <x:v>نورا سيلفا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'الموظفون'!$A$15</x:f>
        <x:v>E-005</x:v>
      </x:c>
      <x:c r="AB5" t="str">
        <x:v>ملغي</x:v>
      </x:c>
    </x:row>
    <x:row r="6" ht="22" customHeight="1">
      <x:c r="A6" s="12" t="str">
        <x:v>أهداف الموظفين والتقدم</x:v>
      </x:c>
      <x:c r="B6" s="12" t="str">
        <x:v>أهداف الموظفين والتقدم</x:v>
      </x:c>
      <x:c r="C6" s="12" t="str">
        <x:v>أهداف الموظفين والتقدم</x:v>
      </x:c>
      <x:c r="D6" s="12" t="str">
        <x:v>أهداف الموظفين والتقدم</x:v>
      </x:c>
      <x:c r="E6" s="12" t="str">
        <x:v>أهداف الموظفين والتقدم</x:v>
      </x:c>
      <x:c r="F6" s="12" t="str">
        <x:v>أهداف الموظفين والتقدم</x:v>
      </x:c>
      <x:c r="G6" s="12" t="str">
        <x:v>أهداف الموظفين والتقدم</x:v>
      </x:c>
      <x:c r="H6" s="12" t="str">
        <x:v>أهداف الموظفين والتقدم</x:v>
      </x:c>
      <x:c r="I6" s="12" t="str">
        <x:v>أهداف الموظفين والتقدم</x:v>
      </x:c>
      <x:c r="J6" s="12" t="str">
        <x:v>أهداف الموظفين والتقدم</x:v>
      </x:c>
      <x:c r="K6" s="12" t="str">
        <x:v>أهداف الموظفين والتقدم</x:v>
      </x:c>
      <x:c r="L6" s="12" t="str">
        <x:v>أهداف الموظفين والتقدم</x:v>
      </x:c>
      <x:c r="M6" s="12" t="str">
        <x:v>أهداف الموظفين والتقدم</x:v>
      </x:c>
      <x:c r="N6" s="12" t="str">
        <x:v>أهداف الموظفين والتقدم</x:v>
      </x:c>
      <x:c r="O6" s="12" t="str">
        <x:v>أهداف الموظفين والتقدم</x:v>
      </x:c>
      <x:c r="P6" s="12" t="str">
        <x:v>أهداف الموظفين والتقدم</x:v>
      </x:c>
      <x:c r="Q6" s="12" t="str">
        <x:v>أهداف الموظفين والتقدم</x:v>
      </x:c>
      <x:c r="R6" s="12" t="str">
        <x:v>أهداف الموظفين والتقدم</x:v>
      </x:c>
      <x:c r="S6" s="12" t="str">
        <x:v>أهداف الموظفين والتقدم</x:v>
      </x:c>
      <x:c r="T6" s="12" t="str">
        <x:v>أهداف الموظفين والتقدم</x:v>
      </x:c>
      <x:c r="AA6" t="str">
        <x:f>'الموظفون'!$A$16</x:f>
        <x:v>E-006</x:v>
      </x:c>
    </x:row>
    <x:row r="7" ht="22" customHeight="1">
      <x:c r="A7" s="13" t="str">
        <x:v>حدد أهدافاً قابلة للقياس مع الأوزان والمواعيد والتقدم.</x:v>
      </x:c>
      <x:c r="B7" s="13" t="str">
        <x:v>حدد أهدافاً قابلة للقياس مع الأوزان والمواعيد والتقدم.</x:v>
      </x:c>
      <x:c r="C7" s="13" t="str">
        <x:v>حدد أهدافاً قابلة للقياس مع الأوزان والمواعيد والتقدم.</x:v>
      </x:c>
      <x:c r="D7" s="13" t="str">
        <x:v>حدد أهدافاً قابلة للقياس مع الأوزان والمواعيد والتقدم.</x:v>
      </x:c>
      <x:c r="E7" s="13" t="str">
        <x:v>حدد أهدافاً قابلة للقياس مع الأوزان والمواعيد والتقدم.</x:v>
      </x:c>
      <x:c r="F7" s="13" t="str">
        <x:v>حدد أهدافاً قابلة للقياس مع الأوزان والمواعيد والتقدم.</x:v>
      </x:c>
      <x:c r="G7" s="13" t="str">
        <x:v>حدد أهدافاً قابلة للقياس مع الأوزان والمواعيد والتقدم.</x:v>
      </x:c>
      <x:c r="H7" s="13" t="str">
        <x:v>حدد أهدافاً قابلة للقياس مع الأوزان والمواعيد والتقدم.</x:v>
      </x:c>
      <x:c r="I7" s="13" t="str">
        <x:v>حدد أهدافاً قابلة للقياس مع الأوزان والمواعيد والتقدم.</x:v>
      </x:c>
      <x:c r="J7" s="13" t="str">
        <x:v>حدد أهدافاً قابلة للقياس مع الأوزان والمواعيد والتقدم.</x:v>
      </x:c>
      <x:c r="K7" s="13" t="str">
        <x:v>حدد أهدافاً قابلة للقياس مع الأوزان والمواعيد والتقدم.</x:v>
      </x:c>
      <x:c r="L7" s="13" t="str">
        <x:v>حدد أهدافاً قابلة للقياس مع الأوزان والمواعيد والتقدم.</x:v>
      </x:c>
      <x:c r="M7" s="13" t="str">
        <x:v>حدد أهدافاً قابلة للقياس مع الأوزان والمواعيد والتقدم.</x:v>
      </x:c>
      <x:c r="N7" s="13" t="str">
        <x:v>حدد أهدافاً قابلة للقياس مع الأوزان والمواعيد والتقدم.</x:v>
      </x:c>
      <x:c r="O7" s="13" t="str">
        <x:v>حدد أهدافاً قابلة للقياس مع الأوزان والمواعيد والتقدم.</x:v>
      </x:c>
      <x:c r="P7" s="13" t="str">
        <x:v>حدد أهدافاً قابلة للقياس مع الأوزان والمواعيد والتقدم.</x:v>
      </x:c>
      <x:c r="Q7" s="13" t="str">
        <x:v>حدد أهدافاً قابلة للقياس مع الأوزان والمواعيد والتقدم.</x:v>
      </x:c>
      <x:c r="R7" s="13" t="str">
        <x:v>حدد أهدافاً قابلة للقياس مع الأوزان والمواعيد والتقدم.</x:v>
      </x:c>
      <x:c r="S7" s="13" t="str">
        <x:v>حدد أهدافاً قابلة للقياس مع الأوزان والمواعيد والتقدم.</x:v>
      </x:c>
      <x:c r="T7" s="13" t="str">
        <x:v>حدد أهدافاً قابلة للقياس مع الأوزان والمواعيد والتقدم.</x:v>
      </x:c>
      <x:c r="AA7" t="str">
        <x:f>'الموظفون'!$A$17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'الموظفون'!$A$18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'الموظفون'!$A$19</x:f>
        <x:v>E-009</x:v>
      </x:c>
    </x:row>
    <x:row r="10">
      <x:c r="A10" s="33" t="str">
        <x:v>معرف الهدف</x:v>
      </x:c>
      <x:c r="B10" s="34" t="str">
        <x:v>معرف الموظف</x:v>
      </x:c>
      <x:c r="C10" s="34" t="str">
        <x:v>الموظف</x:v>
      </x:c>
      <x:c r="D10" s="34" t="str">
        <x:v>القسم</x:v>
      </x:c>
      <x:c r="E10" s="34" t="str">
        <x:v>الهدف</x:v>
      </x:c>
      <x:c r="F10" s="34" t="str">
        <x:v>الوزن</x:v>
      </x:c>
      <x:c r="G10" s="34" t="str">
        <x:v>تاريخ البدء</x:v>
      </x:c>
      <x:c r="H10" s="34" t="str">
        <x:v>تاريخ الاستحقاق</x:v>
      </x:c>
      <x:c r="I10" s="34" t="str">
        <x:v>التقدم</x:v>
      </x:c>
      <x:c r="J10" s="34" t="str">
        <x:v>الحالة</x:v>
      </x:c>
      <x:c r="K10" s="34" t="str">
        <x:v>المسؤول</x:v>
      </x:c>
      <x:c r="L10" s="35" t="str">
        <x:v>صحة الهدف</x:v>
      </x:c>
      <x:c r="M10" s="4"/>
      <x:c r="N10" s="4"/>
      <x:c r="O10" s="4"/>
      <x:c r="P10" s="4"/>
      <x:c r="Q10" s="4"/>
      <x:c r="R10" s="4"/>
      <x:c r="S10" s="4"/>
      <x:c r="T10" s="4"/>
      <x:c r="AA10" t="str">
        <x:f>'الموظفون'!$A$20</x:f>
        <x:v>E-010</x:v>
      </x:c>
    </x:row>
    <x:row r="11">
      <x:c r="A11" s="23" t="str">
        <x:v>G-001</x:v>
      </x:c>
      <x:c r="B11" s="23" t="str">
        <x:v>E-001</x:v>
      </x:c>
      <x:c r="C11" s="56" t="str">
        <x:f>IF(B11="","",IFERROR(INDEX('الموظفون'!$B$11:$B$60,MATCH(B11,'الموظفون'!$A$11:$A$60,0)),""))</x:f>
        <x:v>Maya Hassan</x:v>
      </x:c>
      <x:c r="D11" s="56" t="str">
        <x:f>IF(B11="","",IFERROR(INDEX('الموظفون'!$C$11:$C$60,MATCH(B11,'الموظفون'!$A$11:$A$60,0)),""))</x:f>
        <x:v>العمليات</x:v>
      </x:c>
      <x:c r="E11" s="23" t="str">
        <x:v>خفض أخطاء الطلبات الأسبوعية إلى أقل من 2%</x:v>
      </x:c>
      <x:c r="F11" s="67" t="n">
        <x:v>0.5</x:v>
      </x:c>
      <x:c r="G11" s="59" t="d">
        <x:v>2026-07-01T00:00:00.000Z</x:v>
      </x:c>
      <x:c r="H11" s="59" t="d">
        <x:v>2026-12-15T00:00:00.000Z</x:v>
      </x:c>
      <x:c r="I11" s="67" t="n">
        <x:v>0.68</x:v>
      </x:c>
      <x:c r="J11" s="23" t="str">
        <x:v>قيد التنفيذ</x:v>
      </x:c>
      <x:c r="K11" s="23" t="str">
        <x:v>عائشة خان</x:v>
      </x:c>
      <x:c r="L11" s="56" t="str">
        <x:f>IF(A11="","",IF(J11="مكتمل","مكتمل",IF(OR(B11="",E11="",F11="",H11="",I11="",J11="",K11=""),"ناقص",IF(AND(H11&lt;'الإعداد'!$D$11,I11&lt;1),"متأخر",IF(OR(J11="متعثر",AND(H11&lt;='الإعداد'!$D$11+14,I11&lt;0.5)),"معرض للخطر","منتظم")))))</x:f>
        <x:v>منتظم</x:v>
      </x:c>
      <x:c r="M11" s="4"/>
      <x:c r="N11" s="4"/>
      <x:c r="O11" s="4"/>
      <x:c r="P11" s="4"/>
      <x:c r="Q11" s="4"/>
      <x:c r="R11" s="4"/>
      <x:c r="S11" s="4"/>
      <x:c r="T11" s="4"/>
      <x:c r="AA11" t="n">
        <x:f>'الموظفون'!$A$21</x:f>
        <x:v>0</x:v>
      </x:c>
      <x:c r="AE11" t="str">
        <x:f>IF(A11="","",IF(COUNTIF($A$11:$A$80,A11)&gt;1,"خطأ","سليم"))</x:f>
        <x:v>سليم</x:v>
      </x:c>
      <x:c r="AF11" t="str">
        <x:f>IF(B11="","",IF(COUNTIF('الموظفون'!$A$11:$A$60,B11)=0,"خطأ","سليم"))</x:f>
        <x:v>سليم</x:v>
      </x:c>
    </x:row>
    <x:row r="12">
      <x:c r="A12" s="24" t="str">
        <x:v>G-002</x:v>
      </x:c>
      <x:c r="B12" s="24" t="str">
        <x:v>E-001</x:v>
      </x:c>
      <x:c r="C12" s="57" t="str">
        <x:f>IF(B12="","",IFERROR(INDEX('الموظفون'!$B$11:$B$60,MATCH(B12,'الموظفون'!$A$11:$A$60,0)),""))</x:f>
        <x:v>Maya Hassan</x:v>
      </x:c>
      <x:c r="D12" s="57" t="str">
        <x:f>IF(B12="","",IFERROR(INDEX('الموظفون'!$C$11:$C$60,MATCH(B12,'الموظفون'!$A$11:$A$60,0)),""))</x:f>
        <x:v>العمليات</x:v>
      </x:c>
      <x:c r="E12" s="24" t="str">
        <x:v>توثيق ثلاثة إجراءات تشغيلية أساسية</x:v>
      </x:c>
      <x:c r="F12" s="68" t="n">
        <x:v>0.5</x:v>
      </x:c>
      <x:c r="G12" s="26" t="d">
        <x:v>2026-07-01T00:00:00.000Z</x:v>
      </x:c>
      <x:c r="H12" s="26" t="d">
        <x:v>2026-11-30T00:00:00.000Z</x:v>
      </x:c>
      <x:c r="I12" s="68" t="n">
        <x:v>0.8</x:v>
      </x:c>
      <x:c r="J12" s="24" t="str">
        <x:v>قيد التنفيذ</x:v>
      </x:c>
      <x:c r="K12" s="24" t="str">
        <x:v>عائشة خان</x:v>
      </x:c>
      <x:c r="L12" s="57" t="str">
        <x:f>IF(A12="","",IF(J12="مكتمل","مكتمل",IF(OR(B12="",E12="",F12="",H12="",I12="",J12="",K12=""),"ناقص",IF(AND(H12&lt;'الإعداد'!$D$11,I12&lt;1),"متأخر",IF(OR(J12="متعثر",AND(H12&lt;='الإعداد'!$D$11+14,I12&lt;0.5)),"معرض للخطر","منتظم")))))</x:f>
        <x:v>منتظم</x:v>
      </x:c>
      <x:c r="M12" s="4"/>
      <x:c r="N12" s="4"/>
      <x:c r="O12" s="4"/>
      <x:c r="P12" s="4"/>
      <x:c r="Q12" s="4"/>
      <x:c r="R12" s="4"/>
      <x:c r="S12" s="4"/>
      <x:c r="T12" s="4"/>
      <x:c r="AA12" t="n">
        <x:f>'الموظفون'!$A$22</x:f>
        <x:v>0</x:v>
      </x:c>
      <x:c r="AE12" t="str">
        <x:f>IF(A12="","",IF(COUNTIF($A$11:$A$80,A12)&gt;1,"خطأ","سليم"))</x:f>
        <x:v>سليم</x:v>
      </x:c>
      <x:c r="AF12" t="str">
        <x:f>IF(B12="","",IF(COUNTIF('الموظفون'!$A$11:$A$60,B12)=0,"خطأ","سليم"))</x:f>
        <x:v>سليم</x:v>
      </x:c>
    </x:row>
    <x:row r="13">
      <x:c r="A13" s="24" t="str">
        <x:v>G-003</x:v>
      </x:c>
      <x:c r="B13" s="24" t="str">
        <x:v>E-002</x:v>
      </x:c>
      <x:c r="C13" s="57" t="str">
        <x:f>IF(B13="","",IFERROR(INDEX('الموظفون'!$B$11:$B$60,MATCH(B13,'الموظفون'!$A$11:$A$60,0)),""))</x:f>
        <x:v>Daniel Ruiz</x:v>
      </x:c>
      <x:c r="D13" s="57" t="str">
        <x:f>IF(B13="","",IFERROR(INDEX('الموظفون'!$C$11:$C$60,MATCH(B13,'الموظفون'!$A$11:$A$60,0)),""))</x:f>
        <x:v>المبيعات</x:v>
      </x:c>
      <x:c r="E13" s="24" t="str">
        <x:v>تحقيق متابعة شهرية بنسبة 95%</x:v>
      </x:c>
      <x:c r="F13" s="68" t="n">
        <x:v>0.6</x:v>
      </x:c>
      <x:c r="G13" s="26" t="d">
        <x:v>2026-08-01T00:00:00.000Z</x:v>
      </x:c>
      <x:c r="H13" s="26" t="d">
        <x:v>2026-11-30T00:00:00.000Z</x:v>
      </x:c>
      <x:c r="I13" s="68" t="n">
        <x:v>0.72</x:v>
      </x:c>
      <x:c r="J13" s="24" t="str">
        <x:v>قيد التنفيذ</x:v>
      </x:c>
      <x:c r="K13" s="24" t="str">
        <x:v>عمر صالح</x:v>
      </x:c>
      <x:c r="L13" s="57" t="str">
        <x:f>IF(A13="","",IF(J13="مكتمل","مكتمل",IF(OR(B13="",E13="",F13="",H13="",I13="",J13="",K13=""),"ناقص",IF(AND(H13&lt;'الإعداد'!$D$11,I13&lt;1),"متأخر",IF(OR(J13="متعثر",AND(H13&lt;='الإعداد'!$D$11+14,I13&lt;0.5)),"معرض للخطر","منتظم")))))</x:f>
        <x:v>منتظم</x:v>
      </x:c>
      <x:c r="M13" s="4"/>
      <x:c r="N13" s="4"/>
      <x:c r="O13" s="4"/>
      <x:c r="P13" s="4"/>
      <x:c r="Q13" s="4"/>
      <x:c r="R13" s="4"/>
      <x:c r="S13" s="4"/>
      <x:c r="T13" s="4"/>
      <x:c r="AA13" t="n">
        <x:f>'الموظفون'!$A$23</x:f>
        <x:v>0</x:v>
      </x:c>
      <x:c r="AE13" t="str">
        <x:f>IF(A13="","",IF(COUNTIF($A$11:$A$80,A13)&gt;1,"خطأ","سليم"))</x:f>
        <x:v>سليم</x:v>
      </x:c>
      <x:c r="AF13" t="str">
        <x:f>IF(B13="","",IF(COUNTIF('الموظفون'!$A$11:$A$60,B13)=0,"خطأ","سليم"))</x:f>
        <x:v>سليم</x:v>
      </x:c>
    </x:row>
    <x:row r="14">
      <x:c r="A14" s="24" t="str">
        <x:v>G-004</x:v>
      </x:c>
      <x:c r="B14" s="24" t="str">
        <x:v>E-002</x:v>
      </x:c>
      <x:c r="C14" s="57" t="str">
        <x:f>IF(B14="","",IFERROR(INDEX('الموظفون'!$B$11:$B$60,MATCH(B14,'الموظفون'!$A$11:$A$60,0)),""))</x:f>
        <x:v>Daniel Ruiz</x:v>
      </x:c>
      <x:c r="D14" s="57" t="str">
        <x:f>IF(B14="","",IFERROR(INDEX('الموظفون'!$C$11:$C$60,MATCH(B14,'الموظفون'!$A$11:$A$60,0)),""))</x:f>
        <x:v>المبيعات</x:v>
      </x:c>
      <x:c r="E14" s="24" t="str">
        <x:v>إغلاق حسابين ذوي أولوية</x:v>
      </x:c>
      <x:c r="F14" s="68" t="n">
        <x:v>0.4</x:v>
      </x:c>
      <x:c r="G14" s="26" t="d">
        <x:v>2026-08-01T00:00:00.000Z</x:v>
      </x:c>
      <x:c r="H14" s="26" t="d">
        <x:v>2026-10-25T00:00:00.000Z</x:v>
      </x:c>
      <x:c r="I14" s="68" t="n">
        <x:v>0.5</x:v>
      </x:c>
      <x:c r="J14" s="24" t="str">
        <x:v>متعثر</x:v>
      </x:c>
      <x:c r="K14" s="24" t="str">
        <x:v>عمر صالح</x:v>
      </x:c>
      <x:c r="L14" s="57" t="str">
        <x:f>IF(A14="","",IF(J14="مكتمل","مكتمل",IF(OR(B14="",E14="",F14="",H14="",I14="",J14="",K14=""),"ناقص",IF(AND(H14&lt;'الإعداد'!$D$11,I14&lt;1),"متأخر",IF(OR(J14="متعثر",AND(H14&lt;='الإعداد'!$D$11+14,I14&lt;0.5)),"معرض للخطر","منتظم")))))</x:f>
        <x:v>متأخر</x:v>
      </x:c>
      <x:c r="M14" s="4"/>
      <x:c r="N14" s="4"/>
      <x:c r="O14" s="4"/>
      <x:c r="P14" s="4"/>
      <x:c r="Q14" s="4"/>
      <x:c r="R14" s="4"/>
      <x:c r="S14" s="4"/>
      <x:c r="T14" s="4"/>
      <x:c r="AA14" t="n">
        <x:f>'الموظفون'!$A$24</x:f>
        <x:v>0</x:v>
      </x:c>
      <x:c r="AE14" t="str">
        <x:f>IF(A14="","",IF(COUNTIF($A$11:$A$80,A14)&gt;1,"خطأ","سليم"))</x:f>
        <x:v>سليم</x:v>
      </x:c>
      <x:c r="AF14" t="str">
        <x:f>IF(B14="","",IF(COUNTIF('الموظفون'!$A$11:$A$60,B14)=0,"خطأ","سليم"))</x:f>
        <x:v>سليم</x:v>
      </x:c>
    </x:row>
    <x:row r="15">
      <x:c r="A15" s="24" t="str">
        <x:v>G-005</x:v>
      </x:c>
      <x:c r="B15" s="24" t="str">
        <x:v>E-003</x:v>
      </x:c>
      <x:c r="C15" s="57" t="str">
        <x:f>IF(B15="","",IFERROR(INDEX('الموظفون'!$B$11:$B$60,MATCH(B15,'الموظفون'!$A$11:$A$60,0)),""))</x:f>
        <x:v>Sofia Kim</x:v>
      </x:c>
      <x:c r="D15" s="57" t="str">
        <x:f>IF(B15="","",IFERROR(INDEX('الموظفون'!$C$11:$C$60,MATCH(B15,'الموظفون'!$A$11:$A$60,0)),""))</x:f>
        <x:v>المالية</x:v>
      </x:c>
      <x:c r="E15" s="24" t="str">
        <x:v>تقليص الإقفال الشهري يوماً واحداً</x:v>
      </x:c>
      <x:c r="F15" s="68" t="n">
        <x:v>1</x:v>
      </x:c>
      <x:c r="G15" s="26" t="d">
        <x:v>2026-07-01T00:00:00.000Z</x:v>
      </x:c>
      <x:c r="H15" s="26" t="d">
        <x:v>2026-12-20T00:00:00.000Z</x:v>
      </x:c>
      <x:c r="I15" s="68" t="n">
        <x:v>0.76</x:v>
      </x:c>
      <x:c r="J15" s="24" t="str">
        <x:v>قيد التنفيذ</x:v>
      </x:c>
      <x:c r="K15" s="24" t="str">
        <x:v>ليلى مورغان</x:v>
      </x:c>
      <x:c r="L15" s="57" t="str">
        <x:f>IF(A15="","",IF(J15="مكتمل","مكتمل",IF(OR(B15="",E15="",F15="",H15="",I15="",J15="",K15=""),"ناقص",IF(AND(H15&lt;'الإعداد'!$D$11,I15&lt;1),"متأخر",IF(OR(J15="متعثر",AND(H15&lt;='الإعداد'!$D$11+14,I15&lt;0.5)),"معرض للخطر","منتظم")))))</x:f>
        <x:v>منتظم</x:v>
      </x:c>
      <x:c r="M15" s="4"/>
      <x:c r="N15" s="4"/>
      <x:c r="O15" s="4"/>
      <x:c r="P15" s="4"/>
      <x:c r="Q15" s="4"/>
      <x:c r="R15" s="4"/>
      <x:c r="S15" s="4"/>
      <x:c r="T15" s="4"/>
      <x:c r="AA15" t="n">
        <x:f>'الموظفون'!$A$25</x:f>
        <x:v>0</x:v>
      </x:c>
      <x:c r="AE15" t="str">
        <x:f>IF(A15="","",IF(COUNTIF($A$11:$A$80,A15)&gt;1,"خطأ","سليم"))</x:f>
        <x:v>سليم</x:v>
      </x:c>
      <x:c r="AF15" t="str">
        <x:f>IF(B15="","",IF(COUNTIF('الموظفون'!$A$11:$A$60,B15)=0,"خطأ","سليم"))</x:f>
        <x:v>سليم</x:v>
      </x:c>
    </x:row>
    <x:row r="16">
      <x:c r="A16" s="24" t="str">
        <x:v>G-006</x:v>
      </x:c>
      <x:c r="B16" s="24" t="str">
        <x:v>E-004</x:v>
      </x:c>
      <x:c r="C16" s="57" t="str">
        <x:f>IF(B16="","",IFERROR(INDEX('الموظفون'!$B$11:$B$60,MATCH(B16,'الموظفون'!$A$11:$A$60,0)),""))</x:f>
        <x:v>Amir Patel</x:v>
      </x:c>
      <x:c r="D16" s="57" t="str">
        <x:f>IF(B16="","",IFERROR(INDEX('الموظفون'!$C$11:$C$60,MATCH(B16,'الموظفون'!$A$11:$A$60,0)),""))</x:f>
        <x:v>التسويق</x:v>
      </x:c>
      <x:c r="E16" s="24" t="str">
        <x:v>إكمال مراجعة حملة فترة التجربة</x:v>
      </x:c>
      <x:c r="F16" s="68" t="n">
        <x:v>1</x:v>
      </x:c>
      <x:c r="G16" s="26" t="d">
        <x:v>2026-09-01T00:00:00.000Z</x:v>
      </x:c>
      <x:c r="H16" s="26" t="d">
        <x:v>2026-10-30T00:00:00.000Z</x:v>
      </x:c>
      <x:c r="I16" s="68" t="n">
        <x:v>0.45</x:v>
      </x:c>
      <x:c r="J16" s="24" t="str">
        <x:v>قيد التنفيذ</x:v>
      </x:c>
      <x:c r="K16" s="24" t="str">
        <x:v>نورا سيلفا</x:v>
      </x:c>
      <x:c r="L16" s="57" t="str">
        <x:f>IF(A16="","",IF(J16="مكتمل","مكتمل",IF(OR(B16="",E16="",F16="",H16="",I16="",J16="",K16=""),"ناقص",IF(AND(H16&lt;'الإعداد'!$D$11,I16&lt;1),"متأخر",IF(OR(J16="متعثر",AND(H16&lt;='الإعداد'!$D$11+14,I16&lt;0.5)),"معرض للخطر","منتظم")))))</x:f>
        <x:v>معرض للخطر</x:v>
      </x:c>
      <x:c r="M16" s="4"/>
      <x:c r="N16" s="4"/>
      <x:c r="O16" s="4"/>
      <x:c r="P16" s="4"/>
      <x:c r="Q16" s="4"/>
      <x:c r="R16" s="4"/>
      <x:c r="S16" s="4"/>
      <x:c r="T16" s="4"/>
      <x:c r="AA16" t="n">
        <x:f>'الموظفون'!$A$26</x:f>
        <x:v>0</x:v>
      </x:c>
      <x:c r="AE16" t="str">
        <x:f>IF(A16="","",IF(COUNTIF($A$11:$A$80,A16)&gt;1,"خطأ","سليم"))</x:f>
        <x:v>سليم</x:v>
      </x:c>
      <x:c r="AF16" t="str">
        <x:f>IF(B16="","",IF(COUNTIF('الموظفون'!$A$11:$A$60,B16)=0,"خطأ","سليم"))</x:f>
        <x:v>سليم</x:v>
      </x:c>
    </x:row>
    <x:row r="17">
      <x:c r="A17" s="24" t="str">
        <x:v>G-007</x:v>
      </x:c>
      <x:c r="B17" s="24" t="str">
        <x:v>E-005</x:v>
      </x:c>
      <x:c r="C17" s="57" t="str">
        <x:f>IF(B17="","",IFERROR(INDEX('الموظفون'!$B$11:$B$60,MATCH(B17,'الموظفون'!$A$11:$A$60,0)),""))</x:f>
        <x:v>Elena García</x:v>
      </x:c>
      <x:c r="D17" s="57" t="str">
        <x:f>IF(B17="","",IFERROR(INDEX('الموظفون'!$C$11:$C$60,MATCH(B17,'الموظفون'!$A$11:$A$60,0)),""))</x:f>
        <x:v>نجاح العملاء</x:v>
      </x:c>
      <x:c r="E17" s="24" t="str">
        <x:v>رفع جاهزية التجديد إلى 90%</x:v>
      </x:c>
      <x:c r="F17" s="68" t="n">
        <x:v>1</x:v>
      </x:c>
      <x:c r="G17" s="26" t="d">
        <x:v>2026-07-01T00:00:00.000Z</x:v>
      </x:c>
      <x:c r="H17" s="26" t="d">
        <x:v>2026-12-31T00:00:00.000Z</x:v>
      </x:c>
      <x:c r="I17" s="68" t="n">
        <x:v>0.84</x:v>
      </x:c>
      <x:c r="J17" s="24" t="str">
        <x:v>قيد التنفيذ</x:v>
      </x:c>
      <x:c r="K17" s="24" t="str">
        <x:v>نورا سيلفا</x:v>
      </x:c>
      <x:c r="L17" s="57" t="str">
        <x:f>IF(A17="","",IF(J17="مكتمل","مكتمل",IF(OR(B17="",E17="",F17="",H17="",I17="",J17="",K17=""),"ناقص",IF(AND(H17&lt;'الإعداد'!$D$11,I17&lt;1),"متأخر",IF(OR(J17="متعثر",AND(H17&lt;='الإعداد'!$D$11+14,I17&lt;0.5)),"معرض للخطر","منتظم")))))</x:f>
        <x:v>منتظم</x:v>
      </x:c>
      <x:c r="M17" s="4"/>
      <x:c r="N17" s="4"/>
      <x:c r="O17" s="4"/>
      <x:c r="P17" s="4"/>
      <x:c r="Q17" s="4"/>
      <x:c r="R17" s="4"/>
      <x:c r="S17" s="4"/>
      <x:c r="T17" s="4"/>
      <x:c r="AA17" t="n">
        <x:f>'الموظفون'!$A$27</x:f>
        <x:v>0</x:v>
      </x:c>
      <x:c r="AE17" t="str">
        <x:f>IF(A17="","",IF(COUNTIF($A$11:$A$80,A17)&gt;1,"خطأ","سليم"))</x:f>
        <x:v>سليم</x:v>
      </x:c>
      <x:c r="AF17" t="str">
        <x:f>IF(B17="","",IF(COUNTIF('الموظفون'!$A$11:$A$60,B17)=0,"خطأ","سليم"))</x:f>
        <x:v>سليم</x:v>
      </x:c>
    </x:row>
    <x:row r="18">
      <x:c r="A18" s="24" t="str">
        <x:v>G-008</x:v>
      </x:c>
      <x:c r="B18" s="24" t="str">
        <x:v>E-006</x:v>
      </x:c>
      <x:c r="C18" s="57" t="str">
        <x:f>IF(B18="","",IFERROR(INDEX('الموظفون'!$B$11:$B$60,MATCH(B18,'الموظفون'!$A$11:$A$60,0)),""))</x:f>
        <x:v>Lucas Martin</x:v>
      </x:c>
      <x:c r="D18" s="57" t="str">
        <x:f>IF(B18="","",IFERROR(INDEX('الموظفون'!$C$11:$C$60,MATCH(B18,'الموظفون'!$A$11:$A$60,0)),""))</x:f>
        <x:v>العمليات</x:v>
      </x:c>
      <x:c r="E18" s="24" t="str">
        <x:v>إكمال خطة التدريب المتبادل</x:v>
      </x:c>
      <x:c r="F18" s="68" t="n">
        <x:v>1</x:v>
      </x:c>
      <x:c r="G18" s="26" t="d">
        <x:v>2026-09-01T00:00:00.000Z</x:v>
      </x:c>
      <x:c r="H18" s="26" t="d">
        <x:v>2026-11-15T00:00:00.000Z</x:v>
      </x:c>
      <x:c r="I18" s="68" t="n">
        <x:v>0.6</x:v>
      </x:c>
      <x:c r="J18" s="24" t="str">
        <x:v>قيد التنفيذ</x:v>
      </x:c>
      <x:c r="K18" s="24" t="str">
        <x:v>عائشة خان</x:v>
      </x:c>
      <x:c r="L18" s="57" t="str">
        <x:f>IF(A18="","",IF(J18="مكتمل","مكتمل",IF(OR(B18="",E18="",F18="",H18="",I18="",J18="",K18=""),"ناقص",IF(AND(H18&lt;'الإعداد'!$D$11,I18&lt;1),"متأخر",IF(OR(J18="متعثر",AND(H18&lt;='الإعداد'!$D$11+14,I18&lt;0.5)),"معرض للخطر","منتظم")))))</x:f>
        <x:v>منتظم</x:v>
      </x:c>
      <x:c r="M18" s="4"/>
      <x:c r="N18" s="4"/>
      <x:c r="O18" s="4"/>
      <x:c r="P18" s="4"/>
      <x:c r="Q18" s="4"/>
      <x:c r="R18" s="4"/>
      <x:c r="S18" s="4"/>
      <x:c r="T18" s="4"/>
      <x:c r="AA18" t="n">
        <x:f>'الموظفون'!$A$28</x:f>
        <x:v>0</x:v>
      </x:c>
      <x:c r="AE18" t="str">
        <x:f>IF(A18="","",IF(COUNTIF($A$11:$A$80,A18)&gt;1,"خطأ","سليم"))</x:f>
        <x:v>سليم</x:v>
      </x:c>
      <x:c r="AF18" t="str">
        <x:f>IF(B18="","",IF(COUNTIF('الموظفون'!$A$11:$A$60,B18)=0,"خطأ","سليم"))</x:f>
        <x:v>سليم</x:v>
      </x:c>
    </x:row>
    <x:row r="19">
      <x:c r="A19" s="24" t="str">
        <x:v>G-009</x:v>
      </x:c>
      <x:c r="B19" s="24" t="str">
        <x:v>E-008</x:v>
      </x:c>
      <x:c r="C19" s="57" t="str">
        <x:f>IF(B19="","",IFERROR(INDEX('الموظفون'!$B$11:$B$60,MATCH(B19,'الموظفون'!$A$11:$A$60,0)),""))</x:f>
        <x:v>Emma Chen</x:v>
      </x:c>
      <x:c r="D19" s="57" t="str">
        <x:f>IF(B19="","",IFERROR(INDEX('الموظفون'!$C$11:$C$60,MATCH(B19,'الموظفون'!$A$11:$A$60,0)),""))</x:f>
        <x:v>المالية</x:v>
      </x:c>
      <x:c r="E19" s="24" t="str">
        <x:v>اعتماد التقويم المالي لعام 2027</x:v>
      </x:c>
      <x:c r="F19" s="68" t="n">
        <x:v>1</x:v>
      </x:c>
      <x:c r="G19" s="26" t="d">
        <x:v>2026-09-01T00:00:00.000Z</x:v>
      </x:c>
      <x:c r="H19" s="26" t="d">
        <x:v>2026-10-20T00:00:00.000Z</x:v>
      </x:c>
      <x:c r="I19" s="68" t="n">
        <x:v>1</x:v>
      </x:c>
      <x:c r="J19" s="24" t="str">
        <x:v>مكتمل</x:v>
      </x:c>
      <x:c r="K19" s="24" t="str">
        <x:v>ليلى مورغان</x:v>
      </x:c>
      <x:c r="L19" s="57" t="str">
        <x:f>IF(A19="","",IF(J19="مكتمل","مكتمل",IF(OR(B19="",E19="",F19="",H19="",I19="",J19="",K19=""),"ناقص",IF(AND(H19&lt;'الإعداد'!$D$11,I19&lt;1),"متأخر",IF(OR(J19="متعثر",AND(H19&lt;='الإعداد'!$D$11+14,I19&lt;0.5)),"معرض للخطر","منتظم")))))</x:f>
        <x:v>مكتمل</x:v>
      </x:c>
      <x:c r="M19" s="4"/>
      <x:c r="N19" s="4"/>
      <x:c r="O19" s="4"/>
      <x:c r="P19" s="4"/>
      <x:c r="Q19" s="4"/>
      <x:c r="R19" s="4"/>
      <x:c r="S19" s="4"/>
      <x:c r="T19" s="4"/>
      <x:c r="AA19" t="n">
        <x:f>'الموظفون'!$A$29</x:f>
        <x:v>0</x:v>
      </x:c>
      <x:c r="AE19" t="str">
        <x:f>IF(A19="","",IF(COUNTIF($A$11:$A$80,A19)&gt;1,"خطأ","سليم"))</x:f>
        <x:v>سليم</x:v>
      </x:c>
      <x:c r="AF19" t="str">
        <x:f>IF(B19="","",IF(COUNTIF('الموظفون'!$A$11:$A$60,B19)=0,"خطأ","سليم"))</x:f>
        <x:v>سليم</x:v>
      </x:c>
    </x:row>
    <x:row r="20">
      <x:c r="A20" s="24" t="str">
        <x:v>G-010</x:v>
      </x:c>
      <x:c r="B20" s="24" t="str">
        <x:v>E-009</x:v>
      </x:c>
      <x:c r="C20" s="57" t="str">
        <x:f>IF(B20="","",IFERROR(INDEX('الموظفون'!$B$11:$B$60,MATCH(B20,'الموظفون'!$A$11:$A$60,0)),""))</x:f>
        <x:v>Karim Haddad</x:v>
      </x:c>
      <x:c r="D20" s="57" t="str">
        <x:f>IF(B20="","",IFERROR(INDEX('الموظفون'!$C$11:$C$60,MATCH(B20,'الموظفون'!$A$11:$A$60,0)),""))</x:f>
        <x:v>التسويق</x:v>
      </x:c>
      <x:c r="E20" s="24" t="str">
        <x:v>نشر قصص عملاء الربع الرابع</x:v>
      </x:c>
      <x:c r="F20" s="68" t="n">
        <x:v>1</x:v>
      </x:c>
      <x:c r="G20" s="26" t="d">
        <x:v>2026-09-15T00:00:00.000Z</x:v>
      </x:c>
      <x:c r="H20" s="26" t="d">
        <x:v>2026-12-10T00:00:00.000Z</x:v>
      </x:c>
      <x:c r="I20" s="68" t="n">
        <x:v>0.35</x:v>
      </x:c>
      <x:c r="J20" s="24" t="str">
        <x:v>قيد التنفيذ</x:v>
      </x:c>
      <x:c r="K20" s="24" t="str">
        <x:v>نورا سيلفا</x:v>
      </x:c>
      <x:c r="L20" s="57" t="str">
        <x:f>IF(A20="","",IF(J20="مكتمل","مكتمل",IF(OR(B20="",E20="",F20="",H20="",I20="",J20="",K20=""),"ناقص",IF(AND(H20&lt;'الإعداد'!$D$11,I20&lt;1),"متأخر",IF(OR(J20="متعثر",AND(H20&lt;='الإعداد'!$D$11+14,I20&lt;0.5)),"معرض للخطر","منتظم")))))</x:f>
        <x:v>منتظم</x:v>
      </x:c>
      <x:c r="M20" s="4"/>
      <x:c r="N20" s="4"/>
      <x:c r="O20" s="4"/>
      <x:c r="P20" s="4"/>
      <x:c r="Q20" s="4"/>
      <x:c r="R20" s="4"/>
      <x:c r="S20" s="4"/>
      <x:c r="T20" s="4"/>
      <x:c r="AA20" t="n">
        <x:f>'الموظفون'!$A$30</x:f>
        <x:v>0</x:v>
      </x:c>
      <x:c r="AE20" t="str">
        <x:f>IF(A20="","",IF(COUNTIF($A$11:$A$80,A20)&gt;1,"خطأ","سليم"))</x:f>
        <x:v>سليم</x:v>
      </x:c>
      <x:c r="AF20" t="str">
        <x:f>IF(B20="","",IF(COUNTIF('الموظفون'!$A$11:$A$60,B20)=0,"خطأ","سليم"))</x:f>
        <x:v>سليم</x:v>
      </x:c>
    </x:row>
    <x:row r="21">
      <x:c r="A21" s="24"/>
      <x:c r="B21" s="24"/>
      <x:c r="C21" s="57" t="str">
        <x:f>IF(B21="","",IFERROR(INDEX('الموظفون'!$B$11:$B$60,MATCH(B21,'الموظفون'!$A$11:$A$60,0)),""))</x:f>
      </x:c>
      <x:c r="D21" s="57" t="str">
        <x:f>IF(B21="","",IFERROR(INDEX('الموظفون'!$C$11:$C$60,MATCH(B21,'الموظفون'!$A$11:$A$60,0)),""))</x:f>
      </x:c>
      <x:c r="E21" s="24"/>
      <x:c r="F21" s="68"/>
      <x:c r="G21" s="26"/>
      <x:c r="H21" s="26"/>
      <x:c r="I21" s="68"/>
      <x:c r="J21" s="24"/>
      <x:c r="K21" s="24"/>
      <x:c r="L21" s="57" t="str">
        <x:f>IF(A21="","",IF(J21="مكتمل","مكتمل",IF(OR(B21="",E21="",F21="",H21="",I21="",J21="",K21=""),"ناقص",IF(AND(H21&lt;'الإعداد'!$D$11,I21&lt;1),"متأخر",IF(OR(J21="متعثر",AND(H21&lt;='الإعداد'!$D$11+14,I21&lt;0.5)),"معرض للخطر","منتظم")))))</x:f>
      </x:c>
      <x:c r="M21" s="4"/>
      <x:c r="N21" s="4"/>
      <x:c r="O21" s="4"/>
      <x:c r="P21" s="4"/>
      <x:c r="Q21" s="4"/>
      <x:c r="R21" s="4"/>
      <x:c r="S21" s="4"/>
      <x:c r="T21" s="4"/>
      <x:c r="AA21" t="n">
        <x:f>'الموظفون'!$A$31</x:f>
        <x:v>0</x:v>
      </x:c>
      <x:c r="AE21" t="str">
        <x:f>IF(A21="","",IF(COUNTIF($A$11:$A$80,A21)&gt;1,"خطأ","سليم"))</x:f>
      </x:c>
      <x:c r="AF21" t="str">
        <x:f>IF(B21="","",IF(COUNTIF('الموظفون'!$A$11:$A$60,B21)=0,"خطأ","سليم"))</x:f>
      </x:c>
    </x:row>
    <x:row r="22">
      <x:c r="A22" s="24"/>
      <x:c r="B22" s="24"/>
      <x:c r="C22" s="57" t="str">
        <x:f>IF(B22="","",IFERROR(INDEX('الموظفون'!$B$11:$B$60,MATCH(B22,'الموظفون'!$A$11:$A$60,0)),""))</x:f>
      </x:c>
      <x:c r="D22" s="57" t="str">
        <x:f>IF(B22="","",IFERROR(INDEX('الموظفون'!$C$11:$C$60,MATCH(B22,'الموظفون'!$A$11:$A$60,0)),""))</x:f>
      </x:c>
      <x:c r="E22" s="24"/>
      <x:c r="F22" s="68"/>
      <x:c r="G22" s="26"/>
      <x:c r="H22" s="26"/>
      <x:c r="I22" s="68"/>
      <x:c r="J22" s="24"/>
      <x:c r="K22" s="24"/>
      <x:c r="L22" s="57" t="str">
        <x:f>IF(A22="","",IF(J22="مكتمل","مكتمل",IF(OR(B22="",E22="",F22="",H22="",I22="",J22="",K22=""),"ناقص",IF(AND(H22&lt;'الإعداد'!$D$11,I22&lt;1),"متأخر",IF(OR(J22="متعثر",AND(H22&lt;='الإعداد'!$D$11+14,I22&lt;0.5)),"معرض للخطر","منتظم")))))</x:f>
      </x:c>
      <x:c r="M22" s="4"/>
      <x:c r="N22" s="4"/>
      <x:c r="O22" s="4"/>
      <x:c r="P22" s="4"/>
      <x:c r="Q22" s="4"/>
      <x:c r="R22" s="4"/>
      <x:c r="S22" s="4"/>
      <x:c r="T22" s="4"/>
      <x:c r="AA22" t="n">
        <x:f>'الموظفون'!$A$32</x:f>
        <x:v>0</x:v>
      </x:c>
      <x:c r="AE22" t="str">
        <x:f>IF(A22="","",IF(COUNTIF($A$11:$A$80,A22)&gt;1,"خطأ","سليم"))</x:f>
      </x:c>
      <x:c r="AF22" t="str">
        <x:f>IF(B22="","",IF(COUNTIF('الموظفون'!$A$11:$A$60,B22)=0,"خطأ","سليم"))</x:f>
      </x:c>
    </x:row>
    <x:row r="23">
      <x:c r="A23" s="24"/>
      <x:c r="B23" s="24"/>
      <x:c r="C23" s="57" t="str">
        <x:f>IF(B23="","",IFERROR(INDEX('الموظفون'!$B$11:$B$60,MATCH(B23,'الموظفون'!$A$11:$A$60,0)),""))</x:f>
      </x:c>
      <x:c r="D23" s="57" t="str">
        <x:f>IF(B23="","",IFERROR(INDEX('الموظفون'!$C$11:$C$60,MATCH(B23,'الموظفون'!$A$11:$A$60,0)),""))</x:f>
      </x:c>
      <x:c r="E23" s="24"/>
      <x:c r="F23" s="68"/>
      <x:c r="G23" s="26"/>
      <x:c r="H23" s="26"/>
      <x:c r="I23" s="68"/>
      <x:c r="J23" s="24"/>
      <x:c r="K23" s="24"/>
      <x:c r="L23" s="57" t="str">
        <x:f>IF(A23="","",IF(J23="مكتمل","مكتمل",IF(OR(B23="",E23="",F23="",H23="",I23="",J23="",K23=""),"ناقص",IF(AND(H23&lt;'الإعداد'!$D$11,I23&lt;1),"متأخر",IF(OR(J23="متعثر",AND(H23&lt;='الإعداد'!$D$11+14,I23&lt;0.5)),"معرض للخطر","منتظم")))))</x:f>
      </x:c>
      <x:c r="M23" s="4"/>
      <x:c r="N23" s="4"/>
      <x:c r="O23" s="4"/>
      <x:c r="P23" s="4"/>
      <x:c r="Q23" s="4"/>
      <x:c r="R23" s="4"/>
      <x:c r="S23" s="4"/>
      <x:c r="T23" s="4"/>
      <x:c r="AA23" t="n">
        <x:f>'الموظفون'!$A$33</x:f>
        <x:v>0</x:v>
      </x:c>
      <x:c r="AE23" t="str">
        <x:f>IF(A23="","",IF(COUNTIF($A$11:$A$80,A23)&gt;1,"خطأ","سليم"))</x:f>
      </x:c>
      <x:c r="AF23" t="str">
        <x:f>IF(B23="","",IF(COUNTIF('الموظفون'!$A$11:$A$60,B23)=0,"خطأ","سليم"))</x:f>
      </x:c>
    </x:row>
    <x:row r="24">
      <x:c r="A24" s="24"/>
      <x:c r="B24" s="24"/>
      <x:c r="C24" s="57" t="str">
        <x:f>IF(B24="","",IFERROR(INDEX('الموظفون'!$B$11:$B$60,MATCH(B24,'الموظفون'!$A$11:$A$60,0)),""))</x:f>
      </x:c>
      <x:c r="D24" s="57" t="str">
        <x:f>IF(B24="","",IFERROR(INDEX('الموظفون'!$C$11:$C$60,MATCH(B24,'الموظفون'!$A$11:$A$60,0)),""))</x:f>
      </x:c>
      <x:c r="E24" s="24"/>
      <x:c r="F24" s="68"/>
      <x:c r="G24" s="26"/>
      <x:c r="H24" s="26"/>
      <x:c r="I24" s="68"/>
      <x:c r="J24" s="24"/>
      <x:c r="K24" s="24"/>
      <x:c r="L24" s="57" t="str">
        <x:f>IF(A24="","",IF(J24="مكتمل","مكتمل",IF(OR(B24="",E24="",F24="",H24="",I24="",J24="",K24=""),"ناقص",IF(AND(H24&lt;'الإعداد'!$D$11,I24&lt;1),"متأخر",IF(OR(J24="متعثر",AND(H24&lt;='الإعداد'!$D$11+14,I24&lt;0.5)),"معرض للخطر","منتظم")))))</x:f>
      </x:c>
      <x:c r="M24" s="4"/>
      <x:c r="N24" s="4"/>
      <x:c r="O24" s="4"/>
      <x:c r="P24" s="4"/>
      <x:c r="Q24" s="4"/>
      <x:c r="R24" s="4"/>
      <x:c r="S24" s="4"/>
      <x:c r="T24" s="4"/>
      <x:c r="AA24" t="n">
        <x:f>'الموظفون'!$A$34</x:f>
        <x:v>0</x:v>
      </x:c>
      <x:c r="AE24" t="str">
        <x:f>IF(A24="","",IF(COUNTIF($A$11:$A$80,A24)&gt;1,"خطأ","سليم"))</x:f>
      </x:c>
      <x:c r="AF24" t="str">
        <x:f>IF(B24="","",IF(COUNTIF('الموظفون'!$A$11:$A$60,B24)=0,"خطأ","سليم"))</x:f>
      </x:c>
    </x:row>
    <x:row r="25">
      <x:c r="A25" s="24"/>
      <x:c r="B25" s="24"/>
      <x:c r="C25" s="57" t="str">
        <x:f>IF(B25="","",IFERROR(INDEX('الموظفون'!$B$11:$B$60,MATCH(B25,'الموظفون'!$A$11:$A$60,0)),""))</x:f>
      </x:c>
      <x:c r="D25" s="57" t="str">
        <x:f>IF(B25="","",IFERROR(INDEX('الموظفون'!$C$11:$C$60,MATCH(B25,'الموظفون'!$A$11:$A$60,0)),""))</x:f>
      </x:c>
      <x:c r="E25" s="24"/>
      <x:c r="F25" s="68"/>
      <x:c r="G25" s="26"/>
      <x:c r="H25" s="26"/>
      <x:c r="I25" s="68"/>
      <x:c r="J25" s="24"/>
      <x:c r="K25" s="24"/>
      <x:c r="L25" s="57" t="str">
        <x:f>IF(A25="","",IF(J25="مكتمل","مكتمل",IF(OR(B25="",E25="",F25="",H25="",I25="",J25="",K25=""),"ناقص",IF(AND(H25&lt;'الإعداد'!$D$11,I25&lt;1),"متأخر",IF(OR(J25="متعثر",AND(H25&lt;='الإعداد'!$D$11+14,I25&lt;0.5)),"معرض للخطر","منتظم")))))</x:f>
      </x:c>
      <x:c r="M25" s="4"/>
      <x:c r="N25" s="4"/>
      <x:c r="O25" s="4"/>
      <x:c r="P25" s="4"/>
      <x:c r="Q25" s="4"/>
      <x:c r="R25" s="4"/>
      <x:c r="S25" s="4"/>
      <x:c r="T25" s="4"/>
      <x:c r="AA25" t="n">
        <x:f>'الموظفون'!$A$35</x:f>
        <x:v>0</x:v>
      </x:c>
      <x:c r="AE25" t="str">
        <x:f>IF(A25="","",IF(COUNTIF($A$11:$A$80,A25)&gt;1,"خطأ","سليم"))</x:f>
      </x:c>
      <x:c r="AF25" t="str">
        <x:f>IF(B25="","",IF(COUNTIF('الموظفون'!$A$11:$A$60,B25)=0,"خطأ","سليم"))</x:f>
      </x:c>
    </x:row>
    <x:row r="26">
      <x:c r="A26" s="24"/>
      <x:c r="B26" s="24"/>
      <x:c r="C26" s="57" t="str">
        <x:f>IF(B26="","",IFERROR(INDEX('الموظفون'!$B$11:$B$60,MATCH(B26,'الموظفون'!$A$11:$A$60,0)),""))</x:f>
      </x:c>
      <x:c r="D26" s="57" t="str">
        <x:f>IF(B26="","",IFERROR(INDEX('الموظفون'!$C$11:$C$60,MATCH(B26,'الموظفون'!$A$11:$A$60,0)),""))</x:f>
      </x:c>
      <x:c r="E26" s="24"/>
      <x:c r="F26" s="68"/>
      <x:c r="G26" s="26"/>
      <x:c r="H26" s="26"/>
      <x:c r="I26" s="68"/>
      <x:c r="J26" s="24"/>
      <x:c r="K26" s="24"/>
      <x:c r="L26" s="57" t="str">
        <x:f>IF(A26="","",IF(J26="مكتمل","مكتمل",IF(OR(B26="",E26="",F26="",H26="",I26="",J26="",K26=""),"ناقص",IF(AND(H26&lt;'الإعداد'!$D$11,I26&lt;1),"متأخر",IF(OR(J26="متعثر",AND(H26&lt;='الإعداد'!$D$11+14,I26&lt;0.5)),"معرض للخطر","منتظم")))))</x:f>
      </x:c>
      <x:c r="M26" s="4"/>
      <x:c r="N26" s="4"/>
      <x:c r="O26" s="4"/>
      <x:c r="P26" s="4"/>
      <x:c r="Q26" s="4"/>
      <x:c r="R26" s="4"/>
      <x:c r="S26" s="4"/>
      <x:c r="T26" s="4"/>
      <x:c r="AA26" t="n">
        <x:f>'الموظفون'!$A$36</x:f>
        <x:v>0</x:v>
      </x:c>
      <x:c r="AE26" t="str">
        <x:f>IF(A26="","",IF(COUNTIF($A$11:$A$80,A26)&gt;1,"خطأ","سليم"))</x:f>
      </x:c>
      <x:c r="AF26" t="str">
        <x:f>IF(B26="","",IF(COUNTIF('الموظفون'!$A$11:$A$60,B26)=0,"خطأ","سليم"))</x:f>
      </x:c>
    </x:row>
    <x:row r="27">
      <x:c r="A27" s="24"/>
      <x:c r="B27" s="24"/>
      <x:c r="C27" s="57" t="str">
        <x:f>IF(B27="","",IFERROR(INDEX('الموظفون'!$B$11:$B$60,MATCH(B27,'الموظفون'!$A$11:$A$60,0)),""))</x:f>
      </x:c>
      <x:c r="D27" s="57" t="str">
        <x:f>IF(B27="","",IFERROR(INDEX('الموظفون'!$C$11:$C$60,MATCH(B27,'الموظفون'!$A$11:$A$60,0)),""))</x:f>
      </x:c>
      <x:c r="E27" s="24"/>
      <x:c r="F27" s="68"/>
      <x:c r="G27" s="26"/>
      <x:c r="H27" s="26"/>
      <x:c r="I27" s="68"/>
      <x:c r="J27" s="24"/>
      <x:c r="K27" s="24"/>
      <x:c r="L27" s="57" t="str">
        <x:f>IF(A27="","",IF(J27="مكتمل","مكتمل",IF(OR(B27="",E27="",F27="",H27="",I27="",J27="",K27=""),"ناقص",IF(AND(H27&lt;'الإعداد'!$D$11,I27&lt;1),"متأخر",IF(OR(J27="متعثر",AND(H27&lt;='الإعداد'!$D$11+14,I27&lt;0.5)),"معرض للخطر","منتظم")))))</x:f>
      </x:c>
      <x:c r="M27" s="4"/>
      <x:c r="N27" s="4"/>
      <x:c r="O27" s="4"/>
      <x:c r="P27" s="4"/>
      <x:c r="Q27" s="4"/>
      <x:c r="R27" s="4"/>
      <x:c r="S27" s="4"/>
      <x:c r="T27" s="4"/>
      <x:c r="AA27" t="n">
        <x:f>'الموظفون'!$A$37</x:f>
        <x:v>0</x:v>
      </x:c>
      <x:c r="AE27" t="str">
        <x:f>IF(A27="","",IF(COUNTIF($A$11:$A$80,A27)&gt;1,"خطأ","سليم"))</x:f>
      </x:c>
      <x:c r="AF27" t="str">
        <x:f>IF(B27="","",IF(COUNTIF('الموظفون'!$A$11:$A$60,B27)=0,"خطأ","سليم"))</x:f>
      </x:c>
    </x:row>
    <x:row r="28">
      <x:c r="A28" s="24"/>
      <x:c r="B28" s="24"/>
      <x:c r="C28" s="57" t="str">
        <x:f>IF(B28="","",IFERROR(INDEX('الموظفون'!$B$11:$B$60,MATCH(B28,'الموظفون'!$A$11:$A$60,0)),""))</x:f>
      </x:c>
      <x:c r="D28" s="57" t="str">
        <x:f>IF(B28="","",IFERROR(INDEX('الموظفون'!$C$11:$C$60,MATCH(B28,'الموظفون'!$A$11:$A$60,0)),""))</x:f>
      </x:c>
      <x:c r="E28" s="24"/>
      <x:c r="F28" s="68"/>
      <x:c r="G28" s="26"/>
      <x:c r="H28" s="26"/>
      <x:c r="I28" s="68"/>
      <x:c r="J28" s="24"/>
      <x:c r="K28" s="24"/>
      <x:c r="L28" s="57" t="str">
        <x:f>IF(A28="","",IF(J28="مكتمل","مكتمل",IF(OR(B28="",E28="",F28="",H28="",I28="",J28="",K28=""),"ناقص",IF(AND(H28&lt;'الإعداد'!$D$11,I28&lt;1),"متأخر",IF(OR(J28="متعثر",AND(H28&lt;='الإعداد'!$D$11+14,I28&lt;0.5)),"معرض للخطر","منتظم")))))</x:f>
      </x:c>
      <x:c r="M28" s="4"/>
      <x:c r="N28" s="4"/>
      <x:c r="O28" s="4"/>
      <x:c r="P28" s="4"/>
      <x:c r="Q28" s="4"/>
      <x:c r="R28" s="4"/>
      <x:c r="S28" s="4"/>
      <x:c r="T28" s="4"/>
      <x:c r="AA28" t="n">
        <x:f>'الموظفون'!$A$38</x:f>
        <x:v>0</x:v>
      </x:c>
      <x:c r="AE28" t="str">
        <x:f>IF(A28="","",IF(COUNTIF($A$11:$A$80,A28)&gt;1,"خطأ","سليم"))</x:f>
      </x:c>
      <x:c r="AF28" t="str">
        <x:f>IF(B28="","",IF(COUNTIF('الموظفون'!$A$11:$A$60,B28)=0,"خطأ","سليم"))</x:f>
      </x:c>
    </x:row>
    <x:row r="29">
      <x:c r="A29" s="24"/>
      <x:c r="B29" s="24"/>
      <x:c r="C29" s="57" t="str">
        <x:f>IF(B29="","",IFERROR(INDEX('الموظفون'!$B$11:$B$60,MATCH(B29,'الموظفون'!$A$11:$A$60,0)),""))</x:f>
      </x:c>
      <x:c r="D29" s="57" t="str">
        <x:f>IF(B29="","",IFERROR(INDEX('الموظفون'!$C$11:$C$60,MATCH(B29,'الموظفون'!$A$11:$A$60,0)),""))</x:f>
      </x:c>
      <x:c r="E29" s="24"/>
      <x:c r="F29" s="68"/>
      <x:c r="G29" s="26"/>
      <x:c r="H29" s="26"/>
      <x:c r="I29" s="68"/>
      <x:c r="J29" s="24"/>
      <x:c r="K29" s="24"/>
      <x:c r="L29" s="57" t="str">
        <x:f>IF(A29="","",IF(J29="مكتمل","مكتمل",IF(OR(B29="",E29="",F29="",H29="",I29="",J29="",K29=""),"ناقص",IF(AND(H29&lt;'الإعداد'!$D$11,I29&lt;1),"متأخر",IF(OR(J29="متعثر",AND(H29&lt;='الإعداد'!$D$11+14,I29&lt;0.5)),"معرض للخطر","منتظم")))))</x:f>
      </x:c>
      <x:c r="M29" s="4"/>
      <x:c r="N29" s="4"/>
      <x:c r="O29" s="4"/>
      <x:c r="P29" s="4"/>
      <x:c r="Q29" s="4"/>
      <x:c r="R29" s="4"/>
      <x:c r="S29" s="4"/>
      <x:c r="T29" s="4"/>
      <x:c r="AA29" t="n">
        <x:f>'الموظفون'!$A$39</x:f>
        <x:v>0</x:v>
      </x:c>
      <x:c r="AE29" t="str">
        <x:f>IF(A29="","",IF(COUNTIF($A$11:$A$80,A29)&gt;1,"خطأ","سليم"))</x:f>
      </x:c>
      <x:c r="AF29" t="str">
        <x:f>IF(B29="","",IF(COUNTIF('الموظفون'!$A$11:$A$60,B29)=0,"خطأ","سليم"))</x:f>
      </x:c>
    </x:row>
    <x:row r="30">
      <x:c r="A30" s="24"/>
      <x:c r="B30" s="24"/>
      <x:c r="C30" s="57" t="str">
        <x:f>IF(B30="","",IFERROR(INDEX('الموظفون'!$B$11:$B$60,MATCH(B30,'الموظفون'!$A$11:$A$60,0)),""))</x:f>
      </x:c>
      <x:c r="D30" s="57" t="str">
        <x:f>IF(B30="","",IFERROR(INDEX('الموظفون'!$C$11:$C$60,MATCH(B30,'الموظفون'!$A$11:$A$60,0)),""))</x:f>
      </x:c>
      <x:c r="E30" s="24"/>
      <x:c r="F30" s="68"/>
      <x:c r="G30" s="26"/>
      <x:c r="H30" s="26"/>
      <x:c r="I30" s="68"/>
      <x:c r="J30" s="24"/>
      <x:c r="K30" s="24"/>
      <x:c r="L30" s="57" t="str">
        <x:f>IF(A30="","",IF(J30="مكتمل","مكتمل",IF(OR(B30="",E30="",F30="",H30="",I30="",J30="",K30=""),"ناقص",IF(AND(H30&lt;'الإعداد'!$D$11,I30&lt;1),"متأخر",IF(OR(J30="متعثر",AND(H30&lt;='الإعداد'!$D$11+14,I30&lt;0.5)),"معرض للخطر","منتظم")))))</x:f>
      </x:c>
      <x:c r="M30" s="4"/>
      <x:c r="N30" s="4"/>
      <x:c r="O30" s="4"/>
      <x:c r="P30" s="4"/>
      <x:c r="Q30" s="4"/>
      <x:c r="R30" s="4"/>
      <x:c r="S30" s="4"/>
      <x:c r="T30" s="4"/>
      <x:c r="AA30" t="n">
        <x:f>'الموظفون'!$A$40</x:f>
        <x:v>0</x:v>
      </x:c>
      <x:c r="AE30" t="str">
        <x:f>IF(A30="","",IF(COUNTIF($A$11:$A$80,A30)&gt;1,"خطأ","سليم"))</x:f>
      </x:c>
      <x:c r="AF30" t="str">
        <x:f>IF(B30="","",IF(COUNTIF('الموظفون'!$A$11:$A$60,B30)=0,"خطأ","سليم"))</x:f>
      </x:c>
    </x:row>
    <x:row r="31">
      <x:c r="A31" s="24"/>
      <x:c r="B31" s="24"/>
      <x:c r="C31" s="57" t="str">
        <x:f>IF(B31="","",IFERROR(INDEX('الموظفون'!$B$11:$B$60,MATCH(B31,'الموظفون'!$A$11:$A$60,0)),""))</x:f>
      </x:c>
      <x:c r="D31" s="57" t="str">
        <x:f>IF(B31="","",IFERROR(INDEX('الموظفون'!$C$11:$C$60,MATCH(B31,'الموظفون'!$A$11:$A$60,0)),""))</x:f>
      </x:c>
      <x:c r="E31" s="24"/>
      <x:c r="F31" s="68"/>
      <x:c r="G31" s="26"/>
      <x:c r="H31" s="26"/>
      <x:c r="I31" s="68"/>
      <x:c r="J31" s="24"/>
      <x:c r="K31" s="24"/>
      <x:c r="L31" s="57" t="str">
        <x:f>IF(A31="","",IF(J31="مكتمل","مكتمل",IF(OR(B31="",E31="",F31="",H31="",I31="",J31="",K31=""),"ناقص",IF(AND(H31&lt;'الإعداد'!$D$11,I31&lt;1),"متأخر",IF(OR(J31="متعثر",AND(H31&lt;='الإعداد'!$D$11+14,I31&lt;0.5)),"معرض للخطر","منتظم")))))</x:f>
      </x:c>
      <x:c r="M31" s="4"/>
      <x:c r="N31" s="4"/>
      <x:c r="O31" s="4"/>
      <x:c r="P31" s="4"/>
      <x:c r="Q31" s="4"/>
      <x:c r="R31" s="4"/>
      <x:c r="S31" s="4"/>
      <x:c r="T31" s="4"/>
      <x:c r="AA31" t="n">
        <x:f>'الموظفون'!$A$41</x:f>
        <x:v>0</x:v>
      </x:c>
      <x:c r="AE31" t="str">
        <x:f>IF(A31="","",IF(COUNTIF($A$11:$A$80,A31)&gt;1,"خطأ","سليم"))</x:f>
      </x:c>
      <x:c r="AF31" t="str">
        <x:f>IF(B31="","",IF(COUNTIF('الموظفون'!$A$11:$A$60,B31)=0,"خطأ","سليم"))</x:f>
      </x:c>
    </x:row>
    <x:row r="32">
      <x:c r="A32" s="24"/>
      <x:c r="B32" s="24"/>
      <x:c r="C32" s="57" t="str">
        <x:f>IF(B32="","",IFERROR(INDEX('الموظفون'!$B$11:$B$60,MATCH(B32,'الموظفون'!$A$11:$A$60,0)),""))</x:f>
      </x:c>
      <x:c r="D32" s="57" t="str">
        <x:f>IF(B32="","",IFERROR(INDEX('الموظفون'!$C$11:$C$60,MATCH(B32,'الموظفون'!$A$11:$A$60,0)),""))</x:f>
      </x:c>
      <x:c r="E32" s="24"/>
      <x:c r="F32" s="68"/>
      <x:c r="G32" s="26"/>
      <x:c r="H32" s="26"/>
      <x:c r="I32" s="68"/>
      <x:c r="J32" s="24"/>
      <x:c r="K32" s="24"/>
      <x:c r="L32" s="57" t="str">
        <x:f>IF(A32="","",IF(J32="مكتمل","مكتمل",IF(OR(B32="",E32="",F32="",H32="",I32="",J32="",K32=""),"ناقص",IF(AND(H32&lt;'الإعداد'!$D$11,I32&lt;1),"متأخر",IF(OR(J32="متعثر",AND(H32&lt;='الإعداد'!$D$11+14,I32&lt;0.5)),"معرض للخطر","منتظم")))))</x:f>
      </x:c>
      <x:c r="M32" s="4"/>
      <x:c r="N32" s="4"/>
      <x:c r="O32" s="4"/>
      <x:c r="P32" s="4"/>
      <x:c r="Q32" s="4"/>
      <x:c r="R32" s="4"/>
      <x:c r="S32" s="4"/>
      <x:c r="T32" s="4"/>
      <x:c r="AA32" t="n">
        <x:f>'الموظفون'!$A$42</x:f>
        <x:v>0</x:v>
      </x:c>
      <x:c r="AE32" t="str">
        <x:f>IF(A32="","",IF(COUNTIF($A$11:$A$80,A32)&gt;1,"خطأ","سليم"))</x:f>
      </x:c>
      <x:c r="AF32" t="str">
        <x:f>IF(B32="","",IF(COUNTIF('الموظفون'!$A$11:$A$60,B32)=0,"خطأ","سليم"))</x:f>
      </x:c>
    </x:row>
    <x:row r="33">
      <x:c r="A33" s="24"/>
      <x:c r="B33" s="24"/>
      <x:c r="C33" s="57" t="str">
        <x:f>IF(B33="","",IFERROR(INDEX('الموظفون'!$B$11:$B$60,MATCH(B33,'الموظفون'!$A$11:$A$60,0)),""))</x:f>
      </x:c>
      <x:c r="D33" s="57" t="str">
        <x:f>IF(B33="","",IFERROR(INDEX('الموظفون'!$C$11:$C$60,MATCH(B33,'الموظفون'!$A$11:$A$60,0)),""))</x:f>
      </x:c>
      <x:c r="E33" s="24"/>
      <x:c r="F33" s="68"/>
      <x:c r="G33" s="26"/>
      <x:c r="H33" s="26"/>
      <x:c r="I33" s="68"/>
      <x:c r="J33" s="24"/>
      <x:c r="K33" s="24"/>
      <x:c r="L33" s="57" t="str">
        <x:f>IF(A33="","",IF(J33="مكتمل","مكتمل",IF(OR(B33="",E33="",F33="",H33="",I33="",J33="",K33=""),"ناقص",IF(AND(H33&lt;'الإعداد'!$D$11,I33&lt;1),"متأخر",IF(OR(J33="متعثر",AND(H33&lt;='الإعداد'!$D$11+14,I33&lt;0.5)),"معرض للخطر","منتظم")))))</x:f>
      </x:c>
      <x:c r="M33" s="4"/>
      <x:c r="N33" s="4"/>
      <x:c r="O33" s="4"/>
      <x:c r="P33" s="4"/>
      <x:c r="Q33" s="4"/>
      <x:c r="R33" s="4"/>
      <x:c r="S33" s="4"/>
      <x:c r="T33" s="4"/>
      <x:c r="AA33" t="n">
        <x:f>'الموظفون'!$A$43</x:f>
        <x:v>0</x:v>
      </x:c>
      <x:c r="AE33" t="str">
        <x:f>IF(A33="","",IF(COUNTIF($A$11:$A$80,A33)&gt;1,"خطأ","سليم"))</x:f>
      </x:c>
      <x:c r="AF33" t="str">
        <x:f>IF(B33="","",IF(COUNTIF('الموظفون'!$A$11:$A$60,B33)=0,"خطأ","سليم"))</x:f>
      </x:c>
    </x:row>
    <x:row r="34">
      <x:c r="A34" s="24"/>
      <x:c r="B34" s="24"/>
      <x:c r="C34" s="57" t="str">
        <x:f>IF(B34="","",IFERROR(INDEX('الموظفون'!$B$11:$B$60,MATCH(B34,'الموظفون'!$A$11:$A$60,0)),""))</x:f>
      </x:c>
      <x:c r="D34" s="57" t="str">
        <x:f>IF(B34="","",IFERROR(INDEX('الموظفون'!$C$11:$C$60,MATCH(B34,'الموظفون'!$A$11:$A$60,0)),""))</x:f>
      </x:c>
      <x:c r="E34" s="24"/>
      <x:c r="F34" s="68"/>
      <x:c r="G34" s="26"/>
      <x:c r="H34" s="26"/>
      <x:c r="I34" s="68"/>
      <x:c r="J34" s="24"/>
      <x:c r="K34" s="24"/>
      <x:c r="L34" s="57" t="str">
        <x:f>IF(A34="","",IF(J34="مكتمل","مكتمل",IF(OR(B34="",E34="",F34="",H34="",I34="",J34="",K34=""),"ناقص",IF(AND(H34&lt;'الإعداد'!$D$11,I34&lt;1),"متأخر",IF(OR(J34="متعثر",AND(H34&lt;='الإعداد'!$D$11+14,I34&lt;0.5)),"معرض للخطر","منتظم")))))</x:f>
      </x:c>
      <x:c r="M34" s="4"/>
      <x:c r="N34" s="4"/>
      <x:c r="O34" s="4"/>
      <x:c r="P34" s="4"/>
      <x:c r="Q34" s="4"/>
      <x:c r="R34" s="4"/>
      <x:c r="S34" s="4"/>
      <x:c r="T34" s="4"/>
      <x:c r="AA34" t="n">
        <x:f>'الموظفون'!$A$44</x:f>
        <x:v>0</x:v>
      </x:c>
      <x:c r="AE34" t="str">
        <x:f>IF(A34="","",IF(COUNTIF($A$11:$A$80,A34)&gt;1,"خطأ","سليم"))</x:f>
      </x:c>
      <x:c r="AF34" t="str">
        <x:f>IF(B34="","",IF(COUNTIF('الموظفون'!$A$11:$A$60,B34)=0,"خطأ","سليم"))</x:f>
      </x:c>
    </x:row>
    <x:row r="35">
      <x:c r="A35" s="24"/>
      <x:c r="B35" s="24"/>
      <x:c r="C35" s="57" t="str">
        <x:f>IF(B35="","",IFERROR(INDEX('الموظفون'!$B$11:$B$60,MATCH(B35,'الموظفون'!$A$11:$A$60,0)),""))</x:f>
      </x:c>
      <x:c r="D35" s="57" t="str">
        <x:f>IF(B35="","",IFERROR(INDEX('الموظفون'!$C$11:$C$60,MATCH(B35,'الموظفون'!$A$11:$A$60,0)),""))</x:f>
      </x:c>
      <x:c r="E35" s="24"/>
      <x:c r="F35" s="68"/>
      <x:c r="G35" s="26"/>
      <x:c r="H35" s="26"/>
      <x:c r="I35" s="68"/>
      <x:c r="J35" s="24"/>
      <x:c r="K35" s="24"/>
      <x:c r="L35" s="57" t="str">
        <x:f>IF(A35="","",IF(J35="مكتمل","مكتمل",IF(OR(B35="",E35="",F35="",H35="",I35="",J35="",K35=""),"ناقص",IF(AND(H35&lt;'الإعداد'!$D$11,I35&lt;1),"متأخر",IF(OR(J35="متعثر",AND(H35&lt;='الإعداد'!$D$11+14,I35&lt;0.5)),"معرض للخطر","منتظم")))))</x:f>
      </x:c>
      <x:c r="M35" s="4"/>
      <x:c r="N35" s="4"/>
      <x:c r="O35" s="4"/>
      <x:c r="P35" s="4"/>
      <x:c r="Q35" s="4"/>
      <x:c r="R35" s="4"/>
      <x:c r="S35" s="4"/>
      <x:c r="T35" s="4"/>
      <x:c r="AA35" t="n">
        <x:f>'الموظفون'!$A$45</x:f>
        <x:v>0</x:v>
      </x:c>
      <x:c r="AE35" t="str">
        <x:f>IF(A35="","",IF(COUNTIF($A$11:$A$80,A35)&gt;1,"خطأ","سليم"))</x:f>
      </x:c>
      <x:c r="AF35" t="str">
        <x:f>IF(B35="","",IF(COUNTIF('الموظفون'!$A$11:$A$60,B35)=0,"خطأ","سليم"))</x:f>
      </x:c>
    </x:row>
    <x:row r="36">
      <x:c r="A36" s="24"/>
      <x:c r="B36" s="24"/>
      <x:c r="C36" s="57" t="str">
        <x:f>IF(B36="","",IFERROR(INDEX('الموظفون'!$B$11:$B$60,MATCH(B36,'الموظفون'!$A$11:$A$60,0)),""))</x:f>
      </x:c>
      <x:c r="D36" s="57" t="str">
        <x:f>IF(B36="","",IFERROR(INDEX('الموظفون'!$C$11:$C$60,MATCH(B36,'الموظفون'!$A$11:$A$60,0)),""))</x:f>
      </x:c>
      <x:c r="E36" s="24"/>
      <x:c r="F36" s="68"/>
      <x:c r="G36" s="26"/>
      <x:c r="H36" s="26"/>
      <x:c r="I36" s="68"/>
      <x:c r="J36" s="24"/>
      <x:c r="K36" s="24"/>
      <x:c r="L36" s="57" t="str">
        <x:f>IF(A36="","",IF(J36="مكتمل","مكتمل",IF(OR(B36="",E36="",F36="",H36="",I36="",J36="",K36=""),"ناقص",IF(AND(H36&lt;'الإعداد'!$D$11,I36&lt;1),"متأخر",IF(OR(J36="متعثر",AND(H36&lt;='الإعداد'!$D$11+14,I36&lt;0.5)),"معرض للخطر","منتظم")))))</x:f>
      </x:c>
      <x:c r="M36" s="4"/>
      <x:c r="N36" s="4"/>
      <x:c r="O36" s="4"/>
      <x:c r="P36" s="4"/>
      <x:c r="Q36" s="4"/>
      <x:c r="R36" s="4"/>
      <x:c r="S36" s="4"/>
      <x:c r="T36" s="4"/>
      <x:c r="AA36" t="n">
        <x:f>'الموظفون'!$A$46</x:f>
        <x:v>0</x:v>
      </x:c>
      <x:c r="AE36" t="str">
        <x:f>IF(A36="","",IF(COUNTIF($A$11:$A$80,A36)&gt;1,"خطأ","سليم"))</x:f>
      </x:c>
      <x:c r="AF36" t="str">
        <x:f>IF(B36="","",IF(COUNTIF('الموظفون'!$A$11:$A$60,B36)=0,"خطأ","سليم"))</x:f>
      </x:c>
    </x:row>
    <x:row r="37">
      <x:c r="A37" s="24"/>
      <x:c r="B37" s="24"/>
      <x:c r="C37" s="57" t="str">
        <x:f>IF(B37="","",IFERROR(INDEX('الموظفون'!$B$11:$B$60,MATCH(B37,'الموظفون'!$A$11:$A$60,0)),""))</x:f>
      </x:c>
      <x:c r="D37" s="57" t="str">
        <x:f>IF(B37="","",IFERROR(INDEX('الموظفون'!$C$11:$C$60,MATCH(B37,'الموظفون'!$A$11:$A$60,0)),""))</x:f>
      </x:c>
      <x:c r="E37" s="24"/>
      <x:c r="F37" s="68"/>
      <x:c r="G37" s="26"/>
      <x:c r="H37" s="26"/>
      <x:c r="I37" s="68"/>
      <x:c r="J37" s="24"/>
      <x:c r="K37" s="24"/>
      <x:c r="L37" s="57" t="str">
        <x:f>IF(A37="","",IF(J37="مكتمل","مكتمل",IF(OR(B37="",E37="",F37="",H37="",I37="",J37="",K37=""),"ناقص",IF(AND(H37&lt;'الإعداد'!$D$11,I37&lt;1),"متأخر",IF(OR(J37="متعثر",AND(H37&lt;='الإعداد'!$D$11+14,I37&lt;0.5)),"معرض للخطر","منتظم")))))</x:f>
      </x:c>
      <x:c r="M37" s="4"/>
      <x:c r="N37" s="4"/>
      <x:c r="O37" s="4"/>
      <x:c r="P37" s="4"/>
      <x:c r="Q37" s="4"/>
      <x:c r="R37" s="4"/>
      <x:c r="S37" s="4"/>
      <x:c r="T37" s="4"/>
      <x:c r="AA37" t="n">
        <x:f>'الموظفون'!$A$47</x:f>
        <x:v>0</x:v>
      </x:c>
      <x:c r="AE37" t="str">
        <x:f>IF(A37="","",IF(COUNTIF($A$11:$A$80,A37)&gt;1,"خطأ","سليم"))</x:f>
      </x:c>
      <x:c r="AF37" t="str">
        <x:f>IF(B37="","",IF(COUNTIF('الموظفون'!$A$11:$A$60,B37)=0,"خطأ","سليم"))</x:f>
      </x:c>
    </x:row>
    <x:row r="38">
      <x:c r="A38" s="24"/>
      <x:c r="B38" s="24"/>
      <x:c r="C38" s="57" t="str">
        <x:f>IF(B38="","",IFERROR(INDEX('الموظفون'!$B$11:$B$60,MATCH(B38,'الموظفون'!$A$11:$A$60,0)),""))</x:f>
      </x:c>
      <x:c r="D38" s="57" t="str">
        <x:f>IF(B38="","",IFERROR(INDEX('الموظفون'!$C$11:$C$60,MATCH(B38,'الموظفون'!$A$11:$A$60,0)),""))</x:f>
      </x:c>
      <x:c r="E38" s="24"/>
      <x:c r="F38" s="68"/>
      <x:c r="G38" s="26"/>
      <x:c r="H38" s="26"/>
      <x:c r="I38" s="68"/>
      <x:c r="J38" s="24"/>
      <x:c r="K38" s="24"/>
      <x:c r="L38" s="57" t="str">
        <x:f>IF(A38="","",IF(J38="مكتمل","مكتمل",IF(OR(B38="",E38="",F38="",H38="",I38="",J38="",K38=""),"ناقص",IF(AND(H38&lt;'الإعداد'!$D$11,I38&lt;1),"متأخر",IF(OR(J38="متعثر",AND(H38&lt;='الإعداد'!$D$11+14,I38&lt;0.5)),"معرض للخطر","منتظم")))))</x:f>
      </x:c>
      <x:c r="M38" s="4"/>
      <x:c r="N38" s="4"/>
      <x:c r="O38" s="4"/>
      <x:c r="P38" s="4"/>
      <x:c r="Q38" s="4"/>
      <x:c r="R38" s="4"/>
      <x:c r="S38" s="4"/>
      <x:c r="T38" s="4"/>
      <x:c r="AA38" t="n">
        <x:f>'الموظفون'!$A$48</x:f>
        <x:v>0</x:v>
      </x:c>
      <x:c r="AE38" t="str">
        <x:f>IF(A38="","",IF(COUNTIF($A$11:$A$80,A38)&gt;1,"خطأ","سليم"))</x:f>
      </x:c>
      <x:c r="AF38" t="str">
        <x:f>IF(B38="","",IF(COUNTIF('الموظفون'!$A$11:$A$60,B38)=0,"خطأ","سليم"))</x:f>
      </x:c>
    </x:row>
    <x:row r="39">
      <x:c r="A39" s="24"/>
      <x:c r="B39" s="24"/>
      <x:c r="C39" s="57" t="str">
        <x:f>IF(B39="","",IFERROR(INDEX('الموظفون'!$B$11:$B$60,MATCH(B39,'الموظفون'!$A$11:$A$60,0)),""))</x:f>
      </x:c>
      <x:c r="D39" s="57" t="str">
        <x:f>IF(B39="","",IFERROR(INDEX('الموظفون'!$C$11:$C$60,MATCH(B39,'الموظفون'!$A$11:$A$60,0)),""))</x:f>
      </x:c>
      <x:c r="E39" s="24"/>
      <x:c r="F39" s="68"/>
      <x:c r="G39" s="26"/>
      <x:c r="H39" s="26"/>
      <x:c r="I39" s="68"/>
      <x:c r="J39" s="24"/>
      <x:c r="K39" s="24"/>
      <x:c r="L39" s="57" t="str">
        <x:f>IF(A39="","",IF(J39="مكتمل","مكتمل",IF(OR(B39="",E39="",F39="",H39="",I39="",J39="",K39=""),"ناقص",IF(AND(H39&lt;'الإعداد'!$D$11,I39&lt;1),"متأخر",IF(OR(J39="متعثر",AND(H39&lt;='الإعداد'!$D$11+14,I39&lt;0.5)),"معرض للخطر","منتظم")))))</x:f>
      </x:c>
      <x:c r="M39" s="4"/>
      <x:c r="N39" s="4"/>
      <x:c r="O39" s="4"/>
      <x:c r="P39" s="4"/>
      <x:c r="Q39" s="4"/>
      <x:c r="R39" s="4"/>
      <x:c r="S39" s="4"/>
      <x:c r="T39" s="4"/>
      <x:c r="AA39" t="n">
        <x:f>'الموظفون'!$A$49</x:f>
        <x:v>0</x:v>
      </x:c>
      <x:c r="AE39" t="str">
        <x:f>IF(A39="","",IF(COUNTIF($A$11:$A$80,A39)&gt;1,"خطأ","سليم"))</x:f>
      </x:c>
      <x:c r="AF39" t="str">
        <x:f>IF(B39="","",IF(COUNTIF('الموظفون'!$A$11:$A$60,B39)=0,"خطأ","سليم"))</x:f>
      </x:c>
    </x:row>
    <x:row r="40">
      <x:c r="A40" s="24"/>
      <x:c r="B40" s="24"/>
      <x:c r="C40" s="57" t="str">
        <x:f>IF(B40="","",IFERROR(INDEX('الموظفون'!$B$11:$B$60,MATCH(B40,'الموظفون'!$A$11:$A$60,0)),""))</x:f>
      </x:c>
      <x:c r="D40" s="57" t="str">
        <x:f>IF(B40="","",IFERROR(INDEX('الموظفون'!$C$11:$C$60,MATCH(B40,'الموظفون'!$A$11:$A$60,0)),""))</x:f>
      </x:c>
      <x:c r="E40" s="24"/>
      <x:c r="F40" s="68"/>
      <x:c r="G40" s="26"/>
      <x:c r="H40" s="26"/>
      <x:c r="I40" s="68"/>
      <x:c r="J40" s="24"/>
      <x:c r="K40" s="24"/>
      <x:c r="L40" s="57" t="str">
        <x:f>IF(A40="","",IF(J40="مكتمل","مكتمل",IF(OR(B40="",E40="",F40="",H40="",I40="",J40="",K40=""),"ناقص",IF(AND(H40&lt;'الإعداد'!$D$11,I40&lt;1),"متأخر",IF(OR(J40="متعثر",AND(H40&lt;='الإعداد'!$D$11+14,I40&lt;0.5)),"معرض للخطر","منتظم")))))</x:f>
      </x:c>
      <x:c r="M40" s="4"/>
      <x:c r="N40" s="4"/>
      <x:c r="O40" s="4"/>
      <x:c r="P40" s="4"/>
      <x:c r="Q40" s="4"/>
      <x:c r="R40" s="4"/>
      <x:c r="S40" s="4"/>
      <x:c r="T40" s="4"/>
      <x:c r="AA40" t="n">
        <x:f>'الموظفون'!$A$50</x:f>
        <x:v>0</x:v>
      </x:c>
      <x:c r="AE40" t="str">
        <x:f>IF(A40="","",IF(COUNTIF($A$11:$A$80,A40)&gt;1,"خطأ","سليم"))</x:f>
      </x:c>
      <x:c r="AF40" t="str">
        <x:f>IF(B40="","",IF(COUNTIF('الموظفون'!$A$11:$A$60,B40)=0,"خطأ","سليم"))</x:f>
      </x:c>
    </x:row>
    <x:row r="41">
      <x:c r="A41" s="24"/>
      <x:c r="B41" s="24"/>
      <x:c r="C41" s="57" t="str">
        <x:f>IF(B41="","",IFERROR(INDEX('الموظفون'!$B$11:$B$60,MATCH(B41,'الموظفون'!$A$11:$A$60,0)),""))</x:f>
      </x:c>
      <x:c r="D41" s="57" t="str">
        <x:f>IF(B41="","",IFERROR(INDEX('الموظفون'!$C$11:$C$60,MATCH(B41,'الموظفون'!$A$11:$A$60,0)),""))</x:f>
      </x:c>
      <x:c r="E41" s="24"/>
      <x:c r="F41" s="68"/>
      <x:c r="G41" s="26"/>
      <x:c r="H41" s="26"/>
      <x:c r="I41" s="68"/>
      <x:c r="J41" s="24"/>
      <x:c r="K41" s="24"/>
      <x:c r="L41" s="57" t="str">
        <x:f>IF(A41="","",IF(J41="مكتمل","مكتمل",IF(OR(B41="",E41="",F41="",H41="",I41="",J41="",K41=""),"ناقص",IF(AND(H41&lt;'الإعداد'!$D$11,I41&lt;1),"متأخر",IF(OR(J41="متعثر",AND(H41&lt;='الإعداد'!$D$11+14,I41&lt;0.5)),"معرض للخطر","منتظم")))))</x:f>
      </x:c>
      <x:c r="M41" s="4"/>
      <x:c r="N41" s="4"/>
      <x:c r="O41" s="4"/>
      <x:c r="P41" s="4"/>
      <x:c r="Q41" s="4"/>
      <x:c r="R41" s="4"/>
      <x:c r="S41" s="4"/>
      <x:c r="T41" s="4"/>
      <x:c r="AA41" t="n">
        <x:f>'الموظفون'!$A$51</x:f>
        <x:v>0</x:v>
      </x:c>
      <x:c r="AE41" t="str">
        <x:f>IF(A41="","",IF(COUNTIF($A$11:$A$80,A41)&gt;1,"خطأ","سليم"))</x:f>
      </x:c>
      <x:c r="AF41" t="str">
        <x:f>IF(B41="","",IF(COUNTIF('الموظفون'!$A$11:$A$60,B41)=0,"خطأ","سليم"))</x:f>
      </x:c>
    </x:row>
    <x:row r="42">
      <x:c r="A42" s="24"/>
      <x:c r="B42" s="24"/>
      <x:c r="C42" s="57" t="str">
        <x:f>IF(B42="","",IFERROR(INDEX('الموظفون'!$B$11:$B$60,MATCH(B42,'الموظفون'!$A$11:$A$60,0)),""))</x:f>
      </x:c>
      <x:c r="D42" s="57" t="str">
        <x:f>IF(B42="","",IFERROR(INDEX('الموظفون'!$C$11:$C$60,MATCH(B42,'الموظفون'!$A$11:$A$60,0)),""))</x:f>
      </x:c>
      <x:c r="E42" s="24"/>
      <x:c r="F42" s="68"/>
      <x:c r="G42" s="26"/>
      <x:c r="H42" s="26"/>
      <x:c r="I42" s="68"/>
      <x:c r="J42" s="24"/>
      <x:c r="K42" s="24"/>
      <x:c r="L42" s="57" t="str">
        <x:f>IF(A42="","",IF(J42="مكتمل","مكتمل",IF(OR(B42="",E42="",F42="",H42="",I42="",J42="",K42=""),"ناقص",IF(AND(H42&lt;'الإعداد'!$D$11,I42&lt;1),"متأخر",IF(OR(J42="متعثر",AND(H42&lt;='الإعداد'!$D$11+14,I42&lt;0.5)),"معرض للخطر","منتظم")))))</x:f>
      </x:c>
      <x:c r="M42" s="4"/>
      <x:c r="N42" s="4"/>
      <x:c r="O42" s="4"/>
      <x:c r="P42" s="4"/>
      <x:c r="Q42" s="4"/>
      <x:c r="R42" s="4"/>
      <x:c r="S42" s="4"/>
      <x:c r="T42" s="4"/>
      <x:c r="AA42" t="n">
        <x:f>'الموظفون'!$A$52</x:f>
        <x:v>0</x:v>
      </x:c>
      <x:c r="AE42" t="str">
        <x:f>IF(A42="","",IF(COUNTIF($A$11:$A$80,A42)&gt;1,"خطأ","سليم"))</x:f>
      </x:c>
      <x:c r="AF42" t="str">
        <x:f>IF(B42="","",IF(COUNTIF('الموظفون'!$A$11:$A$60,B42)=0,"خطأ","سليم"))</x:f>
      </x:c>
    </x:row>
    <x:row r="43">
      <x:c r="A43" s="24"/>
      <x:c r="B43" s="24"/>
      <x:c r="C43" s="57" t="str">
        <x:f>IF(B43="","",IFERROR(INDEX('الموظفون'!$B$11:$B$60,MATCH(B43,'الموظفون'!$A$11:$A$60,0)),""))</x:f>
      </x:c>
      <x:c r="D43" s="57" t="str">
        <x:f>IF(B43="","",IFERROR(INDEX('الموظفون'!$C$11:$C$60,MATCH(B43,'الموظفون'!$A$11:$A$60,0)),""))</x:f>
      </x:c>
      <x:c r="E43" s="24"/>
      <x:c r="F43" s="68"/>
      <x:c r="G43" s="26"/>
      <x:c r="H43" s="26"/>
      <x:c r="I43" s="68"/>
      <x:c r="J43" s="24"/>
      <x:c r="K43" s="24"/>
      <x:c r="L43" s="57" t="str">
        <x:f>IF(A43="","",IF(J43="مكتمل","مكتمل",IF(OR(B43="",E43="",F43="",H43="",I43="",J43="",K43=""),"ناقص",IF(AND(H43&lt;'الإعداد'!$D$11,I43&lt;1),"متأخر",IF(OR(J43="متعثر",AND(H43&lt;='الإعداد'!$D$11+14,I43&lt;0.5)),"معرض للخطر","منتظم")))))</x:f>
      </x:c>
      <x:c r="M43" s="4"/>
      <x:c r="N43" s="4"/>
      <x:c r="O43" s="4"/>
      <x:c r="P43" s="4"/>
      <x:c r="Q43" s="4"/>
      <x:c r="R43" s="4"/>
      <x:c r="S43" s="4"/>
      <x:c r="T43" s="4"/>
      <x:c r="AA43" t="n">
        <x:f>'الموظفون'!$A$53</x:f>
        <x:v>0</x:v>
      </x:c>
      <x:c r="AE43" t="str">
        <x:f>IF(A43="","",IF(COUNTIF($A$11:$A$80,A43)&gt;1,"خطأ","سليم"))</x:f>
      </x:c>
      <x:c r="AF43" t="str">
        <x:f>IF(B43="","",IF(COUNTIF('الموظفون'!$A$11:$A$60,B43)=0,"خطأ","سليم"))</x:f>
      </x:c>
    </x:row>
    <x:row r="44">
      <x:c r="A44" s="24"/>
      <x:c r="B44" s="24"/>
      <x:c r="C44" s="57" t="str">
        <x:f>IF(B44="","",IFERROR(INDEX('الموظفون'!$B$11:$B$60,MATCH(B44,'الموظفون'!$A$11:$A$60,0)),""))</x:f>
      </x:c>
      <x:c r="D44" s="57" t="str">
        <x:f>IF(B44="","",IFERROR(INDEX('الموظفون'!$C$11:$C$60,MATCH(B44,'الموظفون'!$A$11:$A$60,0)),""))</x:f>
      </x:c>
      <x:c r="E44" s="24"/>
      <x:c r="F44" s="68"/>
      <x:c r="G44" s="26"/>
      <x:c r="H44" s="26"/>
      <x:c r="I44" s="68"/>
      <x:c r="J44" s="24"/>
      <x:c r="K44" s="24"/>
      <x:c r="L44" s="57" t="str">
        <x:f>IF(A44="","",IF(J44="مكتمل","مكتمل",IF(OR(B44="",E44="",F44="",H44="",I44="",J44="",K44=""),"ناقص",IF(AND(H44&lt;'الإعداد'!$D$11,I44&lt;1),"متأخر",IF(OR(J44="متعثر",AND(H44&lt;='الإعداد'!$D$11+14,I44&lt;0.5)),"معرض للخطر","منتظم")))))</x:f>
      </x:c>
      <x:c r="M44" s="4"/>
      <x:c r="N44" s="4"/>
      <x:c r="O44" s="4"/>
      <x:c r="P44" s="4"/>
      <x:c r="Q44" s="4"/>
      <x:c r="R44" s="4"/>
      <x:c r="S44" s="4"/>
      <x:c r="T44" s="4"/>
      <x:c r="AA44" t="n">
        <x:f>'الموظفون'!$A$54</x:f>
        <x:v>0</x:v>
      </x:c>
      <x:c r="AE44" t="str">
        <x:f>IF(A44="","",IF(COUNTIF($A$11:$A$80,A44)&gt;1,"خطأ","سليم"))</x:f>
      </x:c>
      <x:c r="AF44" t="str">
        <x:f>IF(B44="","",IF(COUNTIF('الموظفون'!$A$11:$A$60,B44)=0,"خطأ","سليم"))</x:f>
      </x:c>
    </x:row>
    <x:row r="45">
      <x:c r="A45" s="24"/>
      <x:c r="B45" s="24"/>
      <x:c r="C45" s="57" t="str">
        <x:f>IF(B45="","",IFERROR(INDEX('الموظفون'!$B$11:$B$60,MATCH(B45,'الموظفون'!$A$11:$A$60,0)),""))</x:f>
      </x:c>
      <x:c r="D45" s="57" t="str">
        <x:f>IF(B45="","",IFERROR(INDEX('الموظفون'!$C$11:$C$60,MATCH(B45,'الموظفون'!$A$11:$A$60,0)),""))</x:f>
      </x:c>
      <x:c r="E45" s="24"/>
      <x:c r="F45" s="68"/>
      <x:c r="G45" s="26"/>
      <x:c r="H45" s="26"/>
      <x:c r="I45" s="68"/>
      <x:c r="J45" s="24"/>
      <x:c r="K45" s="24"/>
      <x:c r="L45" s="57" t="str">
        <x:f>IF(A45="","",IF(J45="مكتمل","مكتمل",IF(OR(B45="",E45="",F45="",H45="",I45="",J45="",K45=""),"ناقص",IF(AND(H45&lt;'الإعداد'!$D$11,I45&lt;1),"متأخر",IF(OR(J45="متعثر",AND(H45&lt;='الإعداد'!$D$11+14,I45&lt;0.5)),"معرض للخطر","منتظم")))))</x:f>
      </x:c>
      <x:c r="M45" s="4"/>
      <x:c r="N45" s="4"/>
      <x:c r="O45" s="4"/>
      <x:c r="P45" s="4"/>
      <x:c r="Q45" s="4"/>
      <x:c r="R45" s="4"/>
      <x:c r="S45" s="4"/>
      <x:c r="T45" s="4"/>
      <x:c r="AA45" t="n">
        <x:f>'الموظفون'!$A$55</x:f>
        <x:v>0</x:v>
      </x:c>
      <x:c r="AE45" t="str">
        <x:f>IF(A45="","",IF(COUNTIF($A$11:$A$80,A45)&gt;1,"خطأ","سليم"))</x:f>
      </x:c>
      <x:c r="AF45" t="str">
        <x:f>IF(B45="","",IF(COUNTIF('الموظفون'!$A$11:$A$60,B45)=0,"خطأ","سليم"))</x:f>
      </x:c>
    </x:row>
    <x:row r="46">
      <x:c r="A46" s="24"/>
      <x:c r="B46" s="24"/>
      <x:c r="C46" s="57" t="str">
        <x:f>IF(B46="","",IFERROR(INDEX('الموظفون'!$B$11:$B$60,MATCH(B46,'الموظفون'!$A$11:$A$60,0)),""))</x:f>
      </x:c>
      <x:c r="D46" s="57" t="str">
        <x:f>IF(B46="","",IFERROR(INDEX('الموظفون'!$C$11:$C$60,MATCH(B46,'الموظفون'!$A$11:$A$60,0)),""))</x:f>
      </x:c>
      <x:c r="E46" s="24"/>
      <x:c r="F46" s="68"/>
      <x:c r="G46" s="26"/>
      <x:c r="H46" s="26"/>
      <x:c r="I46" s="68"/>
      <x:c r="J46" s="24"/>
      <x:c r="K46" s="24"/>
      <x:c r="L46" s="57" t="str">
        <x:f>IF(A46="","",IF(J46="مكتمل","مكتمل",IF(OR(B46="",E46="",F46="",H46="",I46="",J46="",K46=""),"ناقص",IF(AND(H46&lt;'الإعداد'!$D$11,I46&lt;1),"متأخر",IF(OR(J46="متعثر",AND(H46&lt;='الإعداد'!$D$11+14,I46&lt;0.5)),"معرض للخطر","منتظم")))))</x:f>
      </x:c>
      <x:c r="M46" s="4"/>
      <x:c r="N46" s="4"/>
      <x:c r="O46" s="4"/>
      <x:c r="P46" s="4"/>
      <x:c r="Q46" s="4"/>
      <x:c r="R46" s="4"/>
      <x:c r="S46" s="4"/>
      <x:c r="T46" s="4"/>
      <x:c r="AA46" t="n">
        <x:f>'الموظفون'!$A$56</x:f>
        <x:v>0</x:v>
      </x:c>
      <x:c r="AE46" t="str">
        <x:f>IF(A46="","",IF(COUNTIF($A$11:$A$80,A46)&gt;1,"خطأ","سليم"))</x:f>
      </x:c>
      <x:c r="AF46" t="str">
        <x:f>IF(B46="","",IF(COUNTIF('الموظفون'!$A$11:$A$60,B46)=0,"خطأ","سليم"))</x:f>
      </x:c>
    </x:row>
    <x:row r="47">
      <x:c r="A47" s="24"/>
      <x:c r="B47" s="24"/>
      <x:c r="C47" s="57" t="str">
        <x:f>IF(B47="","",IFERROR(INDEX('الموظفون'!$B$11:$B$60,MATCH(B47,'الموظفون'!$A$11:$A$60,0)),""))</x:f>
      </x:c>
      <x:c r="D47" s="57" t="str">
        <x:f>IF(B47="","",IFERROR(INDEX('الموظفون'!$C$11:$C$60,MATCH(B47,'الموظفون'!$A$11:$A$60,0)),""))</x:f>
      </x:c>
      <x:c r="E47" s="24"/>
      <x:c r="F47" s="68"/>
      <x:c r="G47" s="26"/>
      <x:c r="H47" s="26"/>
      <x:c r="I47" s="68"/>
      <x:c r="J47" s="24"/>
      <x:c r="K47" s="24"/>
      <x:c r="L47" s="57" t="str">
        <x:f>IF(A47="","",IF(J47="مكتمل","مكتمل",IF(OR(B47="",E47="",F47="",H47="",I47="",J47="",K47=""),"ناقص",IF(AND(H47&lt;'الإعداد'!$D$11,I47&lt;1),"متأخر",IF(OR(J47="متعثر",AND(H47&lt;='الإعداد'!$D$11+14,I47&lt;0.5)),"معرض للخطر","منتظم")))))</x:f>
      </x:c>
      <x:c r="M47" s="4"/>
      <x:c r="N47" s="4"/>
      <x:c r="O47" s="4"/>
      <x:c r="P47" s="4"/>
      <x:c r="Q47" s="4"/>
      <x:c r="R47" s="4"/>
      <x:c r="S47" s="4"/>
      <x:c r="T47" s="4"/>
      <x:c r="AA47" t="n">
        <x:f>'الموظفون'!$A$57</x:f>
        <x:v>0</x:v>
      </x:c>
      <x:c r="AE47" t="str">
        <x:f>IF(A47="","",IF(COUNTIF($A$11:$A$80,A47)&gt;1,"خطأ","سليم"))</x:f>
      </x:c>
      <x:c r="AF47" t="str">
        <x:f>IF(B47="","",IF(COUNTIF('الموظفون'!$A$11:$A$60,B47)=0,"خطأ","سليم"))</x:f>
      </x:c>
    </x:row>
    <x:row r="48">
      <x:c r="A48" s="24"/>
      <x:c r="B48" s="24"/>
      <x:c r="C48" s="57" t="str">
        <x:f>IF(B48="","",IFERROR(INDEX('الموظفون'!$B$11:$B$60,MATCH(B48,'الموظفون'!$A$11:$A$60,0)),""))</x:f>
      </x:c>
      <x:c r="D48" s="57" t="str">
        <x:f>IF(B48="","",IFERROR(INDEX('الموظفون'!$C$11:$C$60,MATCH(B48,'الموظفون'!$A$11:$A$60,0)),""))</x:f>
      </x:c>
      <x:c r="E48" s="24"/>
      <x:c r="F48" s="68"/>
      <x:c r="G48" s="26"/>
      <x:c r="H48" s="26"/>
      <x:c r="I48" s="68"/>
      <x:c r="J48" s="24"/>
      <x:c r="K48" s="24"/>
      <x:c r="L48" s="57" t="str">
        <x:f>IF(A48="","",IF(J48="مكتمل","مكتمل",IF(OR(B48="",E48="",F48="",H48="",I48="",J48="",K48=""),"ناقص",IF(AND(H48&lt;'الإعداد'!$D$11,I48&lt;1),"متأخر",IF(OR(J48="متعثر",AND(H48&lt;='الإعداد'!$D$11+14,I48&lt;0.5)),"معرض للخطر","منتظم")))))</x:f>
      </x:c>
      <x:c r="M48" s="4"/>
      <x:c r="N48" s="4"/>
      <x:c r="O48" s="4"/>
      <x:c r="P48" s="4"/>
      <x:c r="Q48" s="4"/>
      <x:c r="R48" s="4"/>
      <x:c r="S48" s="4"/>
      <x:c r="T48" s="4"/>
      <x:c r="AA48" t="n">
        <x:f>'الموظفون'!$A$58</x:f>
        <x:v>0</x:v>
      </x:c>
      <x:c r="AE48" t="str">
        <x:f>IF(A48="","",IF(COUNTIF($A$11:$A$80,A48)&gt;1,"خطأ","سليم"))</x:f>
      </x:c>
      <x:c r="AF48" t="str">
        <x:f>IF(B48="","",IF(COUNTIF('الموظفون'!$A$11:$A$60,B48)=0,"خطأ","سليم"))</x:f>
      </x:c>
    </x:row>
    <x:row r="49">
      <x:c r="A49" s="24"/>
      <x:c r="B49" s="24"/>
      <x:c r="C49" s="57" t="str">
        <x:f>IF(B49="","",IFERROR(INDEX('الموظفون'!$B$11:$B$60,MATCH(B49,'الموظفون'!$A$11:$A$60,0)),""))</x:f>
      </x:c>
      <x:c r="D49" s="57" t="str">
        <x:f>IF(B49="","",IFERROR(INDEX('الموظفون'!$C$11:$C$60,MATCH(B49,'الموظفون'!$A$11:$A$60,0)),""))</x:f>
      </x:c>
      <x:c r="E49" s="24"/>
      <x:c r="F49" s="68"/>
      <x:c r="G49" s="26"/>
      <x:c r="H49" s="26"/>
      <x:c r="I49" s="68"/>
      <x:c r="J49" s="24"/>
      <x:c r="K49" s="24"/>
      <x:c r="L49" s="57" t="str">
        <x:f>IF(A49="","",IF(J49="مكتمل","مكتمل",IF(OR(B49="",E49="",F49="",H49="",I49="",J49="",K49=""),"ناقص",IF(AND(H49&lt;'الإعداد'!$D$11,I49&lt;1),"متأخر",IF(OR(J49="متعثر",AND(H49&lt;='الإعداد'!$D$11+14,I49&lt;0.5)),"معرض للخطر","منتظم")))))</x:f>
      </x:c>
      <x:c r="M49" s="4"/>
      <x:c r="N49" s="4"/>
      <x:c r="O49" s="4"/>
      <x:c r="P49" s="4"/>
      <x:c r="Q49" s="4"/>
      <x:c r="R49" s="4"/>
      <x:c r="S49" s="4"/>
      <x:c r="T49" s="4"/>
      <x:c r="AA49" t="n">
        <x:f>'الموظفون'!$A$59</x:f>
        <x:v>0</x:v>
      </x:c>
      <x:c r="AE49" t="str">
        <x:f>IF(A49="","",IF(COUNTIF($A$11:$A$80,A49)&gt;1,"خطأ","سليم"))</x:f>
      </x:c>
      <x:c r="AF49" t="str">
        <x:f>IF(B49="","",IF(COUNTIF('الموظفون'!$A$11:$A$60,B49)=0,"خطأ","سليم"))</x:f>
      </x:c>
    </x:row>
    <x:row r="50">
      <x:c r="A50" s="24"/>
      <x:c r="B50" s="24"/>
      <x:c r="C50" s="57" t="str">
        <x:f>IF(B50="","",IFERROR(INDEX('الموظفون'!$B$11:$B$60,MATCH(B50,'الموظفون'!$A$11:$A$60,0)),""))</x:f>
      </x:c>
      <x:c r="D50" s="57" t="str">
        <x:f>IF(B50="","",IFERROR(INDEX('الموظفون'!$C$11:$C$60,MATCH(B50,'الموظفون'!$A$11:$A$60,0)),""))</x:f>
      </x:c>
      <x:c r="E50" s="24"/>
      <x:c r="F50" s="68"/>
      <x:c r="G50" s="26"/>
      <x:c r="H50" s="26"/>
      <x:c r="I50" s="68"/>
      <x:c r="J50" s="24"/>
      <x:c r="K50" s="24"/>
      <x:c r="L50" s="57" t="str">
        <x:f>IF(A50="","",IF(J50="مكتمل","مكتمل",IF(OR(B50="",E50="",F50="",H50="",I50="",J50="",K50=""),"ناقص",IF(AND(H50&lt;'الإعداد'!$D$11,I50&lt;1),"متأخر",IF(OR(J50="متعثر",AND(H50&lt;='الإعداد'!$D$11+14,I50&lt;0.5)),"معرض للخطر","منتظم")))))</x:f>
      </x:c>
      <x:c r="M50" s="4"/>
      <x:c r="N50" s="4"/>
      <x:c r="O50" s="4"/>
      <x:c r="P50" s="4"/>
      <x:c r="Q50" s="4"/>
      <x:c r="R50" s="4"/>
      <x:c r="S50" s="4"/>
      <x:c r="T50" s="4"/>
      <x:c r="AA50" t="n">
        <x:f>'الموظفون'!$A$60</x:f>
        <x:v>0</x:v>
      </x:c>
      <x:c r="AE50" t="str">
        <x:f>IF(A50="","",IF(COUNTIF($A$11:$A$80,A50)&gt;1,"خطأ","سليم"))</x:f>
      </x:c>
      <x:c r="AF50" t="str">
        <x:f>IF(B50="","",IF(COUNTIF('الموظفون'!$A$11:$A$60,B50)=0,"خطأ","سليم"))</x:f>
      </x:c>
    </x:row>
    <x:row r="51">
      <x:c r="A51" s="24"/>
      <x:c r="B51" s="24"/>
      <x:c r="C51" s="57" t="str">
        <x:f>IF(B51="","",IFERROR(INDEX('الموظفون'!$B$11:$B$60,MATCH(B51,'الموظفون'!$A$11:$A$60,0)),""))</x:f>
      </x:c>
      <x:c r="D51" s="57" t="str">
        <x:f>IF(B51="","",IFERROR(INDEX('الموظفون'!$C$11:$C$60,MATCH(B51,'الموظفون'!$A$11:$A$60,0)),""))</x:f>
      </x:c>
      <x:c r="E51" s="24"/>
      <x:c r="F51" s="68"/>
      <x:c r="G51" s="26"/>
      <x:c r="H51" s="26"/>
      <x:c r="I51" s="68"/>
      <x:c r="J51" s="24"/>
      <x:c r="K51" s="24"/>
      <x:c r="L51" s="57" t="str">
        <x:f>IF(A51="","",IF(J51="مكتمل","مكتمل",IF(OR(B51="",E51="",F51="",H51="",I51="",J51="",K51=""),"ناقص",IF(AND(H51&lt;'الإعداد'!$D$11,I51&lt;1),"متأخر",IF(OR(J51="متعثر",AND(H51&lt;='الإعداد'!$D$11+14,I51&lt;0.5)),"معرض للخطر","منتظم")))))</x:f>
      </x:c>
      <x:c r="M51" s="4"/>
      <x:c r="N51" s="4"/>
      <x:c r="O51" s="4"/>
      <x:c r="P51" s="4"/>
      <x:c r="Q51" s="4"/>
      <x:c r="R51" s="4"/>
      <x:c r="S51" s="4"/>
      <x:c r="T51" s="4"/>
      <x:c r="AA51" t="n">
        <x:f>'الموظفون'!$A$61</x:f>
        <x:v>0</x:v>
      </x:c>
      <x:c r="AE51" t="str">
        <x:f>IF(A51="","",IF(COUNTIF($A$11:$A$80,A51)&gt;1,"خطأ","سليم"))</x:f>
      </x:c>
      <x:c r="AF51" t="str">
        <x:f>IF(B51="","",IF(COUNTIF('الموظفون'!$A$11:$A$60,B51)=0,"خطأ","سليم"))</x:f>
      </x:c>
    </x:row>
    <x:row r="52">
      <x:c r="A52" s="24"/>
      <x:c r="B52" s="24"/>
      <x:c r="C52" s="57" t="str">
        <x:f>IF(B52="","",IFERROR(INDEX('الموظفون'!$B$11:$B$60,MATCH(B52,'الموظفون'!$A$11:$A$60,0)),""))</x:f>
      </x:c>
      <x:c r="D52" s="57" t="str">
        <x:f>IF(B52="","",IFERROR(INDEX('الموظفون'!$C$11:$C$60,MATCH(B52,'الموظفون'!$A$11:$A$60,0)),""))</x:f>
      </x:c>
      <x:c r="E52" s="24"/>
      <x:c r="F52" s="68"/>
      <x:c r="G52" s="26"/>
      <x:c r="H52" s="26"/>
      <x:c r="I52" s="68"/>
      <x:c r="J52" s="24"/>
      <x:c r="K52" s="24"/>
      <x:c r="L52" s="57" t="str">
        <x:f>IF(A52="","",IF(J52="مكتمل","مكتمل",IF(OR(B52="",E52="",F52="",H52="",I52="",J52="",K52=""),"ناقص",IF(AND(H52&lt;'الإعداد'!$D$11,I52&lt;1),"متأخر",IF(OR(J52="متعثر",AND(H52&lt;='الإعداد'!$D$11+14,I52&lt;0.5)),"معرض للخطر","منتظم")))))</x:f>
      </x:c>
      <x:c r="M52" s="4"/>
      <x:c r="N52" s="4"/>
      <x:c r="O52" s="4"/>
      <x:c r="P52" s="4"/>
      <x:c r="Q52" s="4"/>
      <x:c r="R52" s="4"/>
      <x:c r="S52" s="4"/>
      <x:c r="T52" s="4"/>
      <x:c r="AA52" t="n">
        <x:f>'الموظفون'!$A$62</x:f>
        <x:v>0</x:v>
      </x:c>
      <x:c r="AE52" t="str">
        <x:f>IF(A52="","",IF(COUNTIF($A$11:$A$80,A52)&gt;1,"خطأ","سليم"))</x:f>
      </x:c>
      <x:c r="AF52" t="str">
        <x:f>IF(B52="","",IF(COUNTIF('الموظفون'!$A$11:$A$60,B52)=0,"خطأ","سليم"))</x:f>
      </x:c>
    </x:row>
    <x:row r="53">
      <x:c r="A53" s="24"/>
      <x:c r="B53" s="24"/>
      <x:c r="C53" s="57" t="str">
        <x:f>IF(B53="","",IFERROR(INDEX('الموظفون'!$B$11:$B$60,MATCH(B53,'الموظفون'!$A$11:$A$60,0)),""))</x:f>
      </x:c>
      <x:c r="D53" s="57" t="str">
        <x:f>IF(B53="","",IFERROR(INDEX('الموظفون'!$C$11:$C$60,MATCH(B53,'الموظفون'!$A$11:$A$60,0)),""))</x:f>
      </x:c>
      <x:c r="E53" s="24"/>
      <x:c r="F53" s="68"/>
      <x:c r="G53" s="26"/>
      <x:c r="H53" s="26"/>
      <x:c r="I53" s="68"/>
      <x:c r="J53" s="24"/>
      <x:c r="K53" s="24"/>
      <x:c r="L53" s="57" t="str">
        <x:f>IF(A53="","",IF(J53="مكتمل","مكتمل",IF(OR(B53="",E53="",F53="",H53="",I53="",J53="",K53=""),"ناقص",IF(AND(H53&lt;'الإعداد'!$D$11,I53&lt;1),"متأخر",IF(OR(J53="متعثر",AND(H53&lt;='الإعداد'!$D$11+14,I53&lt;0.5)),"معرض للخطر","منتظم")))))</x:f>
      </x:c>
      <x:c r="M53" s="4"/>
      <x:c r="N53" s="4"/>
      <x:c r="O53" s="4"/>
      <x:c r="P53" s="4"/>
      <x:c r="Q53" s="4"/>
      <x:c r="R53" s="4"/>
      <x:c r="S53" s="4"/>
      <x:c r="T53" s="4"/>
      <x:c r="AA53" t="n">
        <x:f>'الموظفون'!$A$63</x:f>
        <x:v>0</x:v>
      </x:c>
      <x:c r="AE53" t="str">
        <x:f>IF(A53="","",IF(COUNTIF($A$11:$A$80,A53)&gt;1,"خطأ","سليم"))</x:f>
      </x:c>
      <x:c r="AF53" t="str">
        <x:f>IF(B53="","",IF(COUNTIF('الموظفون'!$A$11:$A$60,B53)=0,"خطأ","سليم"))</x:f>
      </x:c>
    </x:row>
    <x:row r="54">
      <x:c r="A54" s="24"/>
      <x:c r="B54" s="24"/>
      <x:c r="C54" s="57" t="str">
        <x:f>IF(B54="","",IFERROR(INDEX('الموظفون'!$B$11:$B$60,MATCH(B54,'الموظفون'!$A$11:$A$60,0)),""))</x:f>
      </x:c>
      <x:c r="D54" s="57" t="str">
        <x:f>IF(B54="","",IFERROR(INDEX('الموظفون'!$C$11:$C$60,MATCH(B54,'الموظفون'!$A$11:$A$60,0)),""))</x:f>
      </x:c>
      <x:c r="E54" s="24"/>
      <x:c r="F54" s="68"/>
      <x:c r="G54" s="26"/>
      <x:c r="H54" s="26"/>
      <x:c r="I54" s="68"/>
      <x:c r="J54" s="24"/>
      <x:c r="K54" s="24"/>
      <x:c r="L54" s="57" t="str">
        <x:f>IF(A54="","",IF(J54="مكتمل","مكتمل",IF(OR(B54="",E54="",F54="",H54="",I54="",J54="",K54=""),"ناقص",IF(AND(H54&lt;'الإعداد'!$D$11,I54&lt;1),"متأخر",IF(OR(J54="متعثر",AND(H54&lt;='الإعداد'!$D$11+14,I54&lt;0.5)),"معرض للخطر","منتظم")))))</x:f>
      </x:c>
      <x:c r="M54" s="4"/>
      <x:c r="N54" s="4"/>
      <x:c r="O54" s="4"/>
      <x:c r="P54" s="4"/>
      <x:c r="Q54" s="4"/>
      <x:c r="R54" s="4"/>
      <x:c r="S54" s="4"/>
      <x:c r="T54" s="4"/>
      <x:c r="AA54" t="n">
        <x:f>'الموظفون'!$A$64</x:f>
        <x:v>0</x:v>
      </x:c>
      <x:c r="AE54" t="str">
        <x:f>IF(A54="","",IF(COUNTIF($A$11:$A$80,A54)&gt;1,"خطأ","سليم"))</x:f>
      </x:c>
      <x:c r="AF54" t="str">
        <x:f>IF(B54="","",IF(COUNTIF('الموظفون'!$A$11:$A$60,B54)=0,"خطأ","سليم"))</x:f>
      </x:c>
    </x:row>
    <x:row r="55">
      <x:c r="A55" s="24"/>
      <x:c r="B55" s="24"/>
      <x:c r="C55" s="57" t="str">
        <x:f>IF(B55="","",IFERROR(INDEX('الموظفون'!$B$11:$B$60,MATCH(B55,'الموظفون'!$A$11:$A$60,0)),""))</x:f>
      </x:c>
      <x:c r="D55" s="57" t="str">
        <x:f>IF(B55="","",IFERROR(INDEX('الموظفون'!$C$11:$C$60,MATCH(B55,'الموظفون'!$A$11:$A$60,0)),""))</x:f>
      </x:c>
      <x:c r="E55" s="24"/>
      <x:c r="F55" s="68"/>
      <x:c r="G55" s="26"/>
      <x:c r="H55" s="26"/>
      <x:c r="I55" s="68"/>
      <x:c r="J55" s="24"/>
      <x:c r="K55" s="24"/>
      <x:c r="L55" s="57" t="str">
        <x:f>IF(A55="","",IF(J55="مكتمل","مكتمل",IF(OR(B55="",E55="",F55="",H55="",I55="",J55="",K55=""),"ناقص",IF(AND(H55&lt;'الإعداد'!$D$11,I55&lt;1),"متأخر",IF(OR(J55="متعثر",AND(H55&lt;='الإعداد'!$D$11+14,I55&lt;0.5)),"معرض للخطر","منتظم")))))</x:f>
      </x:c>
      <x:c r="M55" s="4"/>
      <x:c r="N55" s="4"/>
      <x:c r="O55" s="4"/>
      <x:c r="P55" s="4"/>
      <x:c r="Q55" s="4"/>
      <x:c r="R55" s="4"/>
      <x:c r="S55" s="4"/>
      <x:c r="T55" s="4"/>
      <x:c r="AA55" t="n">
        <x:f>'الموظفون'!$A$65</x:f>
        <x:v>0</x:v>
      </x:c>
      <x:c r="AE55" t="str">
        <x:f>IF(A55="","",IF(COUNTIF($A$11:$A$80,A55)&gt;1,"خطأ","سليم"))</x:f>
      </x:c>
      <x:c r="AF55" t="str">
        <x:f>IF(B55="","",IF(COUNTIF('الموظفون'!$A$11:$A$60,B55)=0,"خطأ","سليم"))</x:f>
      </x:c>
    </x:row>
    <x:row r="56">
      <x:c r="A56" s="24"/>
      <x:c r="B56" s="24"/>
      <x:c r="C56" s="57" t="str">
        <x:f>IF(B56="","",IFERROR(INDEX('الموظفون'!$B$11:$B$60,MATCH(B56,'الموظفون'!$A$11:$A$60,0)),""))</x:f>
      </x:c>
      <x:c r="D56" s="57" t="str">
        <x:f>IF(B56="","",IFERROR(INDEX('الموظفون'!$C$11:$C$60,MATCH(B56,'الموظفون'!$A$11:$A$60,0)),""))</x:f>
      </x:c>
      <x:c r="E56" s="24"/>
      <x:c r="F56" s="68"/>
      <x:c r="G56" s="26"/>
      <x:c r="H56" s="26"/>
      <x:c r="I56" s="68"/>
      <x:c r="J56" s="24"/>
      <x:c r="K56" s="24"/>
      <x:c r="L56" s="57" t="str">
        <x:f>IF(A56="","",IF(J56="مكتمل","مكتمل",IF(OR(B56="",E56="",F56="",H56="",I56="",J56="",K56=""),"ناقص",IF(AND(H56&lt;'الإعداد'!$D$11,I56&lt;1),"متأخر",IF(OR(J56="متعثر",AND(H56&lt;='الإعداد'!$D$11+14,I56&lt;0.5)),"معرض للخطر","منتظم")))))</x:f>
      </x:c>
      <x:c r="M56" s="4"/>
      <x:c r="N56" s="4"/>
      <x:c r="O56" s="4"/>
      <x:c r="P56" s="4"/>
      <x:c r="Q56" s="4"/>
      <x:c r="R56" s="4"/>
      <x:c r="S56" s="4"/>
      <x:c r="T56" s="4"/>
      <x:c r="AA56" t="n">
        <x:f>'الموظفون'!$A$66</x:f>
        <x:v>0</x:v>
      </x:c>
      <x:c r="AE56" t="str">
        <x:f>IF(A56="","",IF(COUNTIF($A$11:$A$80,A56)&gt;1,"خطأ","سليم"))</x:f>
      </x:c>
      <x:c r="AF56" t="str">
        <x:f>IF(B56="","",IF(COUNTIF('الموظفون'!$A$11:$A$60,B56)=0,"خطأ","سليم"))</x:f>
      </x:c>
    </x:row>
    <x:row r="57">
      <x:c r="A57" s="24"/>
      <x:c r="B57" s="24"/>
      <x:c r="C57" s="57" t="str">
        <x:f>IF(B57="","",IFERROR(INDEX('الموظفون'!$B$11:$B$60,MATCH(B57,'الموظفون'!$A$11:$A$60,0)),""))</x:f>
      </x:c>
      <x:c r="D57" s="57" t="str">
        <x:f>IF(B57="","",IFERROR(INDEX('الموظفون'!$C$11:$C$60,MATCH(B57,'الموظفون'!$A$11:$A$60,0)),""))</x:f>
      </x:c>
      <x:c r="E57" s="24"/>
      <x:c r="F57" s="68"/>
      <x:c r="G57" s="26"/>
      <x:c r="H57" s="26"/>
      <x:c r="I57" s="68"/>
      <x:c r="J57" s="24"/>
      <x:c r="K57" s="24"/>
      <x:c r="L57" s="57" t="str">
        <x:f>IF(A57="","",IF(J57="مكتمل","مكتمل",IF(OR(B57="",E57="",F57="",H57="",I57="",J57="",K57=""),"ناقص",IF(AND(H57&lt;'الإعداد'!$D$11,I57&lt;1),"متأخر",IF(OR(J57="متعثر",AND(H57&lt;='الإعداد'!$D$11+14,I57&lt;0.5)),"معرض للخطر","منتظم")))))</x:f>
      </x:c>
      <x:c r="M57" s="4"/>
      <x:c r="N57" s="4"/>
      <x:c r="O57" s="4"/>
      <x:c r="P57" s="4"/>
      <x:c r="Q57" s="4"/>
      <x:c r="R57" s="4"/>
      <x:c r="S57" s="4"/>
      <x:c r="T57" s="4"/>
      <x:c r="AA57" t="n">
        <x:f>'الموظفون'!$A$67</x:f>
        <x:v>0</x:v>
      </x:c>
      <x:c r="AE57" t="str">
        <x:f>IF(A57="","",IF(COUNTIF($A$11:$A$80,A57)&gt;1,"خطأ","سليم"))</x:f>
      </x:c>
      <x:c r="AF57" t="str">
        <x:f>IF(B57="","",IF(COUNTIF('الموظفون'!$A$11:$A$60,B57)=0,"خطأ","سليم"))</x:f>
      </x:c>
    </x:row>
    <x:row r="58">
      <x:c r="A58" s="24"/>
      <x:c r="B58" s="24"/>
      <x:c r="C58" s="57" t="str">
        <x:f>IF(B58="","",IFERROR(INDEX('الموظفون'!$B$11:$B$60,MATCH(B58,'الموظفون'!$A$11:$A$60,0)),""))</x:f>
      </x:c>
      <x:c r="D58" s="57" t="str">
        <x:f>IF(B58="","",IFERROR(INDEX('الموظفون'!$C$11:$C$60,MATCH(B58,'الموظفون'!$A$11:$A$60,0)),""))</x:f>
      </x:c>
      <x:c r="E58" s="24"/>
      <x:c r="F58" s="68"/>
      <x:c r="G58" s="26"/>
      <x:c r="H58" s="26"/>
      <x:c r="I58" s="68"/>
      <x:c r="J58" s="24"/>
      <x:c r="K58" s="24"/>
      <x:c r="L58" s="57" t="str">
        <x:f>IF(A58="","",IF(J58="مكتمل","مكتمل",IF(OR(B58="",E58="",F58="",H58="",I58="",J58="",K58=""),"ناقص",IF(AND(H58&lt;'الإعداد'!$D$11,I58&lt;1),"متأخر",IF(OR(J58="متعثر",AND(H58&lt;='الإعداد'!$D$11+14,I58&lt;0.5)),"معرض للخطر","منتظم")))))</x:f>
      </x:c>
      <x:c r="M58" s="4"/>
      <x:c r="N58" s="4"/>
      <x:c r="O58" s="4"/>
      <x:c r="P58" s="4"/>
      <x:c r="Q58" s="4"/>
      <x:c r="R58" s="4"/>
      <x:c r="S58" s="4"/>
      <x:c r="T58" s="4"/>
      <x:c r="AA58" t="n">
        <x:f>'الموظفون'!$A$68</x:f>
        <x:v>0</x:v>
      </x:c>
      <x:c r="AE58" t="str">
        <x:f>IF(A58="","",IF(COUNTIF($A$11:$A$80,A58)&gt;1,"خطأ","سليم"))</x:f>
      </x:c>
      <x:c r="AF58" t="str">
        <x:f>IF(B58="","",IF(COUNTIF('الموظفون'!$A$11:$A$60,B58)=0,"خطأ","سليم"))</x:f>
      </x:c>
    </x:row>
    <x:row r="59">
      <x:c r="A59" s="24"/>
      <x:c r="B59" s="24"/>
      <x:c r="C59" s="57" t="str">
        <x:f>IF(B59="","",IFERROR(INDEX('الموظفون'!$B$11:$B$60,MATCH(B59,'الموظفون'!$A$11:$A$60,0)),""))</x:f>
      </x:c>
      <x:c r="D59" s="57" t="str">
        <x:f>IF(B59="","",IFERROR(INDEX('الموظفون'!$C$11:$C$60,MATCH(B59,'الموظفون'!$A$11:$A$60,0)),""))</x:f>
      </x:c>
      <x:c r="E59" s="24"/>
      <x:c r="F59" s="68"/>
      <x:c r="G59" s="26"/>
      <x:c r="H59" s="26"/>
      <x:c r="I59" s="68"/>
      <x:c r="J59" s="24"/>
      <x:c r="K59" s="24"/>
      <x:c r="L59" s="57" t="str">
        <x:f>IF(A59="","",IF(J59="مكتمل","مكتمل",IF(OR(B59="",E59="",F59="",H59="",I59="",J59="",K59=""),"ناقص",IF(AND(H59&lt;'الإعداد'!$D$11,I59&lt;1),"متأخر",IF(OR(J59="متعثر",AND(H59&lt;='الإعداد'!$D$11+14,I59&lt;0.5)),"معرض للخطر","منتظم")))))</x:f>
      </x:c>
      <x:c r="M59" s="4"/>
      <x:c r="N59" s="4"/>
      <x:c r="O59" s="4"/>
      <x:c r="P59" s="4"/>
      <x:c r="Q59" s="4"/>
      <x:c r="R59" s="4"/>
      <x:c r="S59" s="4"/>
      <x:c r="T59" s="4"/>
      <x:c r="AA59" t="n">
        <x:f>'الموظفون'!$A$69</x:f>
        <x:v>0</x:v>
      </x:c>
      <x:c r="AE59" t="str">
        <x:f>IF(A59="","",IF(COUNTIF($A$11:$A$80,A59)&gt;1,"خطأ","سليم"))</x:f>
      </x:c>
      <x:c r="AF59" t="str">
        <x:f>IF(B59="","",IF(COUNTIF('الموظفون'!$A$11:$A$60,B59)=0,"خطأ","سليم"))</x:f>
      </x:c>
    </x:row>
    <x:row r="60">
      <x:c r="A60" s="24"/>
      <x:c r="B60" s="24"/>
      <x:c r="C60" s="57" t="str">
        <x:f>IF(B60="","",IFERROR(INDEX('الموظفون'!$B$11:$B$60,MATCH(B60,'الموظفون'!$A$11:$A$60,0)),""))</x:f>
      </x:c>
      <x:c r="D60" s="57" t="str">
        <x:f>IF(B60="","",IFERROR(INDEX('الموظفون'!$C$11:$C$60,MATCH(B60,'الموظفون'!$A$11:$A$60,0)),""))</x:f>
      </x:c>
      <x:c r="E60" s="24"/>
      <x:c r="F60" s="68"/>
      <x:c r="G60" s="26"/>
      <x:c r="H60" s="26"/>
      <x:c r="I60" s="68"/>
      <x:c r="J60" s="24"/>
      <x:c r="K60" s="24"/>
      <x:c r="L60" s="57" t="str">
        <x:f>IF(A60="","",IF(J60="مكتمل","مكتمل",IF(OR(B60="",E60="",F60="",H60="",I60="",J60="",K60=""),"ناقص",IF(AND(H60&lt;'الإعداد'!$D$11,I60&lt;1),"متأخر",IF(OR(J60="متعثر",AND(H60&lt;='الإعداد'!$D$11+14,I60&lt;0.5)),"معرض للخطر","منتظم")))))</x:f>
      </x:c>
      <x:c r="M60" s="4"/>
      <x:c r="N60" s="4"/>
      <x:c r="O60" s="4"/>
      <x:c r="P60" s="4"/>
      <x:c r="Q60" s="4"/>
      <x:c r="R60" s="4"/>
      <x:c r="S60" s="4"/>
      <x:c r="T60" s="4"/>
      <x:c r="AA60" t="n">
        <x:f>'الموظفون'!$A$70</x:f>
        <x:v>0</x:v>
      </x:c>
      <x:c r="AE60" t="str">
        <x:f>IF(A60="","",IF(COUNTIF($A$11:$A$80,A60)&gt;1,"خطأ","سليم"))</x:f>
      </x:c>
      <x:c r="AF60" t="str">
        <x:f>IF(B60="","",IF(COUNTIF('الموظفون'!$A$11:$A$60,B60)=0,"خطأ","سليم"))</x:f>
      </x:c>
    </x:row>
    <x:row r="61">
      <x:c r="A61" s="24"/>
      <x:c r="B61" s="24"/>
      <x:c r="C61" s="57" t="str">
        <x:f>IF(B61="","",IFERROR(INDEX('الموظفون'!$B$11:$B$60,MATCH(B61,'الموظفون'!$A$11:$A$60,0)),""))</x:f>
      </x:c>
      <x:c r="D61" s="57" t="str">
        <x:f>IF(B61="","",IFERROR(INDEX('الموظفون'!$C$11:$C$60,MATCH(B61,'الموظفون'!$A$11:$A$60,0)),""))</x:f>
      </x:c>
      <x:c r="E61" s="24"/>
      <x:c r="F61" s="68"/>
      <x:c r="G61" s="26"/>
      <x:c r="H61" s="26"/>
      <x:c r="I61" s="68"/>
      <x:c r="J61" s="24"/>
      <x:c r="K61" s="24"/>
      <x:c r="L61" s="57" t="str">
        <x:f>IF(A61="","",IF(J61="مكتمل","مكتمل",IF(OR(B61="",E61="",F61="",H61="",I61="",J61="",K61=""),"ناقص",IF(AND(H61&lt;'الإعداد'!$D$11,I61&lt;1),"متأخر",IF(OR(J61="متعثر",AND(H61&lt;='الإعداد'!$D$11+14,I61&lt;0.5)),"معرض للخطر","منتظم")))))</x:f>
      </x:c>
      <x:c r="M61" s="4"/>
      <x:c r="N61" s="4"/>
      <x:c r="O61" s="4"/>
      <x:c r="P61" s="4"/>
      <x:c r="Q61" s="4"/>
      <x:c r="R61" s="4"/>
      <x:c r="S61" s="4"/>
      <x:c r="T61" s="4"/>
      <x:c r="AE61" t="str">
        <x:f>IF(A61="","",IF(COUNTIF($A$11:$A$80,A61)&gt;1,"خطأ","سليم"))</x:f>
      </x:c>
      <x:c r="AF61" t="str">
        <x:f>IF(B61="","",IF(COUNTIF('الموظفون'!$A$11:$A$60,B61)=0,"خطأ","سليم"))</x:f>
      </x:c>
    </x:row>
    <x:row r="62">
      <x:c r="A62" s="24"/>
      <x:c r="B62" s="24"/>
      <x:c r="C62" s="57" t="str">
        <x:f>IF(B62="","",IFERROR(INDEX('الموظفون'!$B$11:$B$60,MATCH(B62,'الموظفون'!$A$11:$A$60,0)),""))</x:f>
      </x:c>
      <x:c r="D62" s="57" t="str">
        <x:f>IF(B62="","",IFERROR(INDEX('الموظفون'!$C$11:$C$60,MATCH(B62,'الموظفون'!$A$11:$A$60,0)),""))</x:f>
      </x:c>
      <x:c r="E62" s="24"/>
      <x:c r="F62" s="68"/>
      <x:c r="G62" s="26"/>
      <x:c r="H62" s="26"/>
      <x:c r="I62" s="68"/>
      <x:c r="J62" s="24"/>
      <x:c r="K62" s="24"/>
      <x:c r="L62" s="57" t="str">
        <x:f>IF(A62="","",IF(J62="مكتمل","مكتمل",IF(OR(B62="",E62="",F62="",H62="",I62="",J62="",K62=""),"ناقص",IF(AND(H62&lt;'الإعداد'!$D$11,I62&lt;1),"متأخر",IF(OR(J62="متعثر",AND(H62&lt;='الإعداد'!$D$11+14,I62&lt;0.5)),"معرض للخطر","منتظم")))))</x:f>
      </x:c>
      <x:c r="M62" s="4"/>
      <x:c r="N62" s="4"/>
      <x:c r="O62" s="4"/>
      <x:c r="P62" s="4"/>
      <x:c r="Q62" s="4"/>
      <x:c r="R62" s="4"/>
      <x:c r="S62" s="4"/>
      <x:c r="T62" s="4"/>
      <x:c r="AE62" t="str">
        <x:f>IF(A62="","",IF(COUNTIF($A$11:$A$80,A62)&gt;1,"خطأ","سليم"))</x:f>
      </x:c>
      <x:c r="AF62" t="str">
        <x:f>IF(B62="","",IF(COUNTIF('الموظفون'!$A$11:$A$60,B62)=0,"خطأ","سليم"))</x:f>
      </x:c>
    </x:row>
    <x:row r="63">
      <x:c r="A63" s="24"/>
      <x:c r="B63" s="24"/>
      <x:c r="C63" s="57" t="str">
        <x:f>IF(B63="","",IFERROR(INDEX('الموظفون'!$B$11:$B$60,MATCH(B63,'الموظفون'!$A$11:$A$60,0)),""))</x:f>
      </x:c>
      <x:c r="D63" s="57" t="str">
        <x:f>IF(B63="","",IFERROR(INDEX('الموظفون'!$C$11:$C$60,MATCH(B63,'الموظفون'!$A$11:$A$60,0)),""))</x:f>
      </x:c>
      <x:c r="E63" s="24"/>
      <x:c r="F63" s="68"/>
      <x:c r="G63" s="26"/>
      <x:c r="H63" s="26"/>
      <x:c r="I63" s="68"/>
      <x:c r="J63" s="24"/>
      <x:c r="K63" s="24"/>
      <x:c r="L63" s="57" t="str">
        <x:f>IF(A63="","",IF(J63="مكتمل","مكتمل",IF(OR(B63="",E63="",F63="",H63="",I63="",J63="",K63=""),"ناقص",IF(AND(H63&lt;'الإعداد'!$D$11,I63&lt;1),"متأخر",IF(OR(J63="متعثر",AND(H63&lt;='الإعداد'!$D$11+14,I63&lt;0.5)),"معرض للخطر","منتظم")))))</x:f>
      </x:c>
      <x:c r="M63" s="4"/>
      <x:c r="N63" s="4"/>
      <x:c r="O63" s="4"/>
      <x:c r="P63" s="4"/>
      <x:c r="Q63" s="4"/>
      <x:c r="R63" s="4"/>
      <x:c r="S63" s="4"/>
      <x:c r="T63" s="4"/>
      <x:c r="AE63" t="str">
        <x:f>IF(A63="","",IF(COUNTIF($A$11:$A$80,A63)&gt;1,"خطأ","سليم"))</x:f>
      </x:c>
      <x:c r="AF63" t="str">
        <x:f>IF(B63="","",IF(COUNTIF('الموظفون'!$A$11:$A$60,B63)=0,"خطأ","سليم"))</x:f>
      </x:c>
    </x:row>
    <x:row r="64">
      <x:c r="A64" s="24"/>
      <x:c r="B64" s="24"/>
      <x:c r="C64" s="57" t="str">
        <x:f>IF(B64="","",IFERROR(INDEX('الموظفون'!$B$11:$B$60,MATCH(B64,'الموظفون'!$A$11:$A$60,0)),""))</x:f>
      </x:c>
      <x:c r="D64" s="57" t="str">
        <x:f>IF(B64="","",IFERROR(INDEX('الموظفون'!$C$11:$C$60,MATCH(B64,'الموظفون'!$A$11:$A$60,0)),""))</x:f>
      </x:c>
      <x:c r="E64" s="24"/>
      <x:c r="F64" s="68"/>
      <x:c r="G64" s="26"/>
      <x:c r="H64" s="26"/>
      <x:c r="I64" s="68"/>
      <x:c r="J64" s="24"/>
      <x:c r="K64" s="24"/>
      <x:c r="L64" s="57" t="str">
        <x:f>IF(A64="","",IF(J64="مكتمل","مكتمل",IF(OR(B64="",E64="",F64="",H64="",I64="",J64="",K64=""),"ناقص",IF(AND(H64&lt;'الإعداد'!$D$11,I64&lt;1),"متأخر",IF(OR(J64="متعثر",AND(H64&lt;='الإعداد'!$D$11+14,I64&lt;0.5)),"معرض للخطر","منتظم")))))</x:f>
      </x:c>
      <x:c r="M64" s="4"/>
      <x:c r="N64" s="4"/>
      <x:c r="O64" s="4"/>
      <x:c r="P64" s="4"/>
      <x:c r="Q64" s="4"/>
      <x:c r="R64" s="4"/>
      <x:c r="S64" s="4"/>
      <x:c r="T64" s="4"/>
      <x:c r="AE64" t="str">
        <x:f>IF(A64="","",IF(COUNTIF($A$11:$A$80,A64)&gt;1,"خطأ","سليم"))</x:f>
      </x:c>
      <x:c r="AF64" t="str">
        <x:f>IF(B64="","",IF(COUNTIF('الموظفون'!$A$11:$A$60,B64)=0,"خطأ","سليم"))</x:f>
      </x:c>
    </x:row>
    <x:row r="65">
      <x:c r="A65" s="24"/>
      <x:c r="B65" s="24"/>
      <x:c r="C65" s="57" t="str">
        <x:f>IF(B65="","",IFERROR(INDEX('الموظفون'!$B$11:$B$60,MATCH(B65,'الموظفون'!$A$11:$A$60,0)),""))</x:f>
      </x:c>
      <x:c r="D65" s="57" t="str">
        <x:f>IF(B65="","",IFERROR(INDEX('الموظفون'!$C$11:$C$60,MATCH(B65,'الموظفون'!$A$11:$A$60,0)),""))</x:f>
      </x:c>
      <x:c r="E65" s="24"/>
      <x:c r="F65" s="68"/>
      <x:c r="G65" s="26"/>
      <x:c r="H65" s="26"/>
      <x:c r="I65" s="68"/>
      <x:c r="J65" s="24"/>
      <x:c r="K65" s="24"/>
      <x:c r="L65" s="57" t="str">
        <x:f>IF(A65="","",IF(J65="مكتمل","مكتمل",IF(OR(B65="",E65="",F65="",H65="",I65="",J65="",K65=""),"ناقص",IF(AND(H65&lt;'الإعداد'!$D$11,I65&lt;1),"متأخر",IF(OR(J65="متعثر",AND(H65&lt;='الإعداد'!$D$11+14,I65&lt;0.5)),"معرض للخطر","منتظم")))))</x:f>
      </x:c>
      <x:c r="M65" s="4"/>
      <x:c r="N65" s="4"/>
      <x:c r="O65" s="4"/>
      <x:c r="P65" s="4"/>
      <x:c r="Q65" s="4"/>
      <x:c r="R65" s="4"/>
      <x:c r="S65" s="4"/>
      <x:c r="T65" s="4"/>
      <x:c r="AE65" t="str">
        <x:f>IF(A65="","",IF(COUNTIF($A$11:$A$80,A65)&gt;1,"خطأ","سليم"))</x:f>
      </x:c>
      <x:c r="AF65" t="str">
        <x:f>IF(B65="","",IF(COUNTIF('الموظفون'!$A$11:$A$60,B65)=0,"خطأ","سليم"))</x:f>
      </x:c>
    </x:row>
    <x:row r="66">
      <x:c r="A66" s="24"/>
      <x:c r="B66" s="24"/>
      <x:c r="C66" s="57" t="str">
        <x:f>IF(B66="","",IFERROR(INDEX('الموظفون'!$B$11:$B$60,MATCH(B66,'الموظفون'!$A$11:$A$60,0)),""))</x:f>
      </x:c>
      <x:c r="D66" s="57" t="str">
        <x:f>IF(B66="","",IFERROR(INDEX('الموظفون'!$C$11:$C$60,MATCH(B66,'الموظفون'!$A$11:$A$60,0)),""))</x:f>
      </x:c>
      <x:c r="E66" s="24"/>
      <x:c r="F66" s="68"/>
      <x:c r="G66" s="26"/>
      <x:c r="H66" s="26"/>
      <x:c r="I66" s="68"/>
      <x:c r="J66" s="24"/>
      <x:c r="K66" s="24"/>
      <x:c r="L66" s="57" t="str">
        <x:f>IF(A66="","",IF(J66="مكتمل","مكتمل",IF(OR(B66="",E66="",F66="",H66="",I66="",J66="",K66=""),"ناقص",IF(AND(H66&lt;'الإعداد'!$D$11,I66&lt;1),"متأخر",IF(OR(J66="متعثر",AND(H66&lt;='الإعداد'!$D$11+14,I66&lt;0.5)),"معرض للخطر","منتظم")))))</x:f>
      </x:c>
      <x:c r="M66" s="4"/>
      <x:c r="N66" s="4"/>
      <x:c r="O66" s="4"/>
      <x:c r="P66" s="4"/>
      <x:c r="Q66" s="4"/>
      <x:c r="R66" s="4"/>
      <x:c r="S66" s="4"/>
      <x:c r="T66" s="4"/>
      <x:c r="AE66" t="str">
        <x:f>IF(A66="","",IF(COUNTIF($A$11:$A$80,A66)&gt;1,"خطأ","سليم"))</x:f>
      </x:c>
      <x:c r="AF66" t="str">
        <x:f>IF(B66="","",IF(COUNTIF('الموظفون'!$A$11:$A$60,B66)=0,"خطأ","سليم"))</x:f>
      </x:c>
    </x:row>
    <x:row r="67">
      <x:c r="A67" s="24"/>
      <x:c r="B67" s="24"/>
      <x:c r="C67" s="57" t="str">
        <x:f>IF(B67="","",IFERROR(INDEX('الموظفون'!$B$11:$B$60,MATCH(B67,'الموظفون'!$A$11:$A$60,0)),""))</x:f>
      </x:c>
      <x:c r="D67" s="57" t="str">
        <x:f>IF(B67="","",IFERROR(INDEX('الموظفون'!$C$11:$C$60,MATCH(B67,'الموظفون'!$A$11:$A$60,0)),""))</x:f>
      </x:c>
      <x:c r="E67" s="24"/>
      <x:c r="F67" s="68"/>
      <x:c r="G67" s="26"/>
      <x:c r="H67" s="26"/>
      <x:c r="I67" s="68"/>
      <x:c r="J67" s="24"/>
      <x:c r="K67" s="24"/>
      <x:c r="L67" s="57" t="str">
        <x:f>IF(A67="","",IF(J67="مكتمل","مكتمل",IF(OR(B67="",E67="",F67="",H67="",I67="",J67="",K67=""),"ناقص",IF(AND(H67&lt;'الإعداد'!$D$11,I67&lt;1),"متأخر",IF(OR(J67="متعثر",AND(H67&lt;='الإعداد'!$D$11+14,I67&lt;0.5)),"معرض للخطر","منتظم")))))</x:f>
      </x:c>
      <x:c r="M67" s="4"/>
      <x:c r="N67" s="4"/>
      <x:c r="O67" s="4"/>
      <x:c r="P67" s="4"/>
      <x:c r="Q67" s="4"/>
      <x:c r="R67" s="4"/>
      <x:c r="S67" s="4"/>
      <x:c r="T67" s="4"/>
      <x:c r="AE67" t="str">
        <x:f>IF(A67="","",IF(COUNTIF($A$11:$A$80,A67)&gt;1,"خطأ","سليم"))</x:f>
      </x:c>
      <x:c r="AF67" t="str">
        <x:f>IF(B67="","",IF(COUNTIF('الموظفون'!$A$11:$A$60,B67)=0,"خطأ","سليم"))</x:f>
      </x:c>
    </x:row>
    <x:row r="68">
      <x:c r="A68" s="24"/>
      <x:c r="B68" s="24"/>
      <x:c r="C68" s="57" t="str">
        <x:f>IF(B68="","",IFERROR(INDEX('الموظفون'!$B$11:$B$60,MATCH(B68,'الموظفون'!$A$11:$A$60,0)),""))</x:f>
      </x:c>
      <x:c r="D68" s="57" t="str">
        <x:f>IF(B68="","",IFERROR(INDEX('الموظفون'!$C$11:$C$60,MATCH(B68,'الموظفون'!$A$11:$A$60,0)),""))</x:f>
      </x:c>
      <x:c r="E68" s="24"/>
      <x:c r="F68" s="68"/>
      <x:c r="G68" s="26"/>
      <x:c r="H68" s="26"/>
      <x:c r="I68" s="68"/>
      <x:c r="J68" s="24"/>
      <x:c r="K68" s="24"/>
      <x:c r="L68" s="57" t="str">
        <x:f>IF(A68="","",IF(J68="مكتمل","مكتمل",IF(OR(B68="",E68="",F68="",H68="",I68="",J68="",K68=""),"ناقص",IF(AND(H68&lt;'الإعداد'!$D$11,I68&lt;1),"متأخر",IF(OR(J68="متعثر",AND(H68&lt;='الإعداد'!$D$11+14,I68&lt;0.5)),"معرض للخطر","منتظم")))))</x:f>
      </x:c>
      <x:c r="M68" s="4"/>
      <x:c r="N68" s="4"/>
      <x:c r="O68" s="4"/>
      <x:c r="P68" s="4"/>
      <x:c r="Q68" s="4"/>
      <x:c r="R68" s="4"/>
      <x:c r="S68" s="4"/>
      <x:c r="T68" s="4"/>
      <x:c r="AE68" t="str">
        <x:f>IF(A68="","",IF(COUNTIF($A$11:$A$80,A68)&gt;1,"خطأ","سليم"))</x:f>
      </x:c>
      <x:c r="AF68" t="str">
        <x:f>IF(B68="","",IF(COUNTIF('الموظفون'!$A$11:$A$60,B68)=0,"خطأ","سليم"))</x:f>
      </x:c>
    </x:row>
    <x:row r="69">
      <x:c r="A69" s="24"/>
      <x:c r="B69" s="24"/>
      <x:c r="C69" s="57" t="str">
        <x:f>IF(B69="","",IFERROR(INDEX('الموظفون'!$B$11:$B$60,MATCH(B69,'الموظفون'!$A$11:$A$60,0)),""))</x:f>
      </x:c>
      <x:c r="D69" s="57" t="str">
        <x:f>IF(B69="","",IFERROR(INDEX('الموظفون'!$C$11:$C$60,MATCH(B69,'الموظفون'!$A$11:$A$60,0)),""))</x:f>
      </x:c>
      <x:c r="E69" s="24"/>
      <x:c r="F69" s="68"/>
      <x:c r="G69" s="26"/>
      <x:c r="H69" s="26"/>
      <x:c r="I69" s="68"/>
      <x:c r="J69" s="24"/>
      <x:c r="K69" s="24"/>
      <x:c r="L69" s="57" t="str">
        <x:f>IF(A69="","",IF(J69="مكتمل","مكتمل",IF(OR(B69="",E69="",F69="",H69="",I69="",J69="",K69=""),"ناقص",IF(AND(H69&lt;'الإعداد'!$D$11,I69&lt;1),"متأخر",IF(OR(J69="متعثر",AND(H69&lt;='الإعداد'!$D$11+14,I69&lt;0.5)),"معرض للخطر","منتظم")))))</x:f>
      </x:c>
      <x:c r="M69" s="4"/>
      <x:c r="N69" s="4"/>
      <x:c r="O69" s="4"/>
      <x:c r="P69" s="4"/>
      <x:c r="Q69" s="4"/>
      <x:c r="R69" s="4"/>
      <x:c r="S69" s="4"/>
      <x:c r="T69" s="4"/>
      <x:c r="AE69" t="str">
        <x:f>IF(A69="","",IF(COUNTIF($A$11:$A$80,A69)&gt;1,"خطأ","سليم"))</x:f>
      </x:c>
      <x:c r="AF69" t="str">
        <x:f>IF(B69="","",IF(COUNTIF('الموظفون'!$A$11:$A$60,B69)=0,"خطأ","سليم"))</x:f>
      </x:c>
    </x:row>
    <x:row r="70">
      <x:c r="A70" s="24"/>
      <x:c r="B70" s="24"/>
      <x:c r="C70" s="57" t="str">
        <x:f>IF(B70="","",IFERROR(INDEX('الموظفون'!$B$11:$B$60,MATCH(B70,'الموظفون'!$A$11:$A$60,0)),""))</x:f>
      </x:c>
      <x:c r="D70" s="57" t="str">
        <x:f>IF(B70="","",IFERROR(INDEX('الموظفون'!$C$11:$C$60,MATCH(B70,'الموظفون'!$A$11:$A$60,0)),""))</x:f>
      </x:c>
      <x:c r="E70" s="24"/>
      <x:c r="F70" s="68"/>
      <x:c r="G70" s="26"/>
      <x:c r="H70" s="26"/>
      <x:c r="I70" s="68"/>
      <x:c r="J70" s="24"/>
      <x:c r="K70" s="24"/>
      <x:c r="L70" s="57" t="str">
        <x:f>IF(A70="","",IF(J70="مكتمل","مكتمل",IF(OR(B70="",E70="",F70="",H70="",I70="",J70="",K70=""),"ناقص",IF(AND(H70&lt;'الإعداد'!$D$11,I70&lt;1),"متأخر",IF(OR(J70="متعثر",AND(H70&lt;='الإعداد'!$D$11+14,I70&lt;0.5)),"معرض للخطر","منتظم")))))</x:f>
      </x:c>
      <x:c r="M70" s="4"/>
      <x:c r="N70" s="4"/>
      <x:c r="O70" s="4"/>
      <x:c r="P70" s="4"/>
      <x:c r="Q70" s="4"/>
      <x:c r="R70" s="4"/>
      <x:c r="S70" s="4"/>
      <x:c r="T70" s="4"/>
      <x:c r="AE70" t="str">
        <x:f>IF(A70="","",IF(COUNTIF($A$11:$A$80,A70)&gt;1,"خطأ","سليم"))</x:f>
      </x:c>
      <x:c r="AF70" t="str">
        <x:f>IF(B70="","",IF(COUNTIF('الموظفون'!$A$11:$A$60,B70)=0,"خطأ","سليم"))</x:f>
      </x:c>
    </x:row>
    <x:row r="71">
      <x:c r="A71" s="24"/>
      <x:c r="B71" s="24"/>
      <x:c r="C71" s="57" t="str">
        <x:f>IF(B71="","",IFERROR(INDEX('الموظفون'!$B$11:$B$60,MATCH(B71,'الموظفون'!$A$11:$A$60,0)),""))</x:f>
      </x:c>
      <x:c r="D71" s="57" t="str">
        <x:f>IF(B71="","",IFERROR(INDEX('الموظفون'!$C$11:$C$60,MATCH(B71,'الموظفون'!$A$11:$A$60,0)),""))</x:f>
      </x:c>
      <x:c r="E71" s="24"/>
      <x:c r="F71" s="68"/>
      <x:c r="G71" s="26"/>
      <x:c r="H71" s="26"/>
      <x:c r="I71" s="68"/>
      <x:c r="J71" s="24"/>
      <x:c r="K71" s="24"/>
      <x:c r="L71" s="57" t="str">
        <x:f>IF(A71="","",IF(J71="مكتمل","مكتمل",IF(OR(B71="",E71="",F71="",H71="",I71="",J71="",K71=""),"ناقص",IF(AND(H71&lt;'الإعداد'!$D$11,I71&lt;1),"متأخر",IF(OR(J71="متعثر",AND(H71&lt;='الإعداد'!$D$11+14,I71&lt;0.5)),"معرض للخطر","منتظم")))))</x:f>
      </x:c>
      <x:c r="M71" s="4"/>
      <x:c r="N71" s="4"/>
      <x:c r="O71" s="4"/>
      <x:c r="P71" s="4"/>
      <x:c r="Q71" s="4"/>
      <x:c r="R71" s="4"/>
      <x:c r="S71" s="4"/>
      <x:c r="T71" s="4"/>
      <x:c r="AE71" t="str">
        <x:f>IF(A71="","",IF(COUNTIF($A$11:$A$80,A71)&gt;1,"خطأ","سليم"))</x:f>
      </x:c>
      <x:c r="AF71" t="str">
        <x:f>IF(B71="","",IF(COUNTIF('الموظفون'!$A$11:$A$60,B71)=0,"خطأ","سليم"))</x:f>
      </x:c>
    </x:row>
    <x:row r="72">
      <x:c r="A72" s="24"/>
      <x:c r="B72" s="24"/>
      <x:c r="C72" s="57" t="str">
        <x:f>IF(B72="","",IFERROR(INDEX('الموظفون'!$B$11:$B$60,MATCH(B72,'الموظفون'!$A$11:$A$60,0)),""))</x:f>
      </x:c>
      <x:c r="D72" s="57" t="str">
        <x:f>IF(B72="","",IFERROR(INDEX('الموظفون'!$C$11:$C$60,MATCH(B72,'الموظفون'!$A$11:$A$60,0)),""))</x:f>
      </x:c>
      <x:c r="E72" s="24"/>
      <x:c r="F72" s="68"/>
      <x:c r="G72" s="26"/>
      <x:c r="H72" s="26"/>
      <x:c r="I72" s="68"/>
      <x:c r="J72" s="24"/>
      <x:c r="K72" s="24"/>
      <x:c r="L72" s="57" t="str">
        <x:f>IF(A72="","",IF(J72="مكتمل","مكتمل",IF(OR(B72="",E72="",F72="",H72="",I72="",J72="",K72=""),"ناقص",IF(AND(H72&lt;'الإعداد'!$D$11,I72&lt;1),"متأخر",IF(OR(J72="متعثر",AND(H72&lt;='الإعداد'!$D$11+14,I72&lt;0.5)),"معرض للخطر","منتظم")))))</x:f>
      </x:c>
      <x:c r="M72" s="4"/>
      <x:c r="N72" s="4"/>
      <x:c r="O72" s="4"/>
      <x:c r="P72" s="4"/>
      <x:c r="Q72" s="4"/>
      <x:c r="R72" s="4"/>
      <x:c r="S72" s="4"/>
      <x:c r="T72" s="4"/>
      <x:c r="AE72" t="str">
        <x:f>IF(A72="","",IF(COUNTIF($A$11:$A$80,A72)&gt;1,"خطأ","سليم"))</x:f>
      </x:c>
      <x:c r="AF72" t="str">
        <x:f>IF(B72="","",IF(COUNTIF('الموظفون'!$A$11:$A$60,B72)=0,"خطأ","سليم"))</x:f>
      </x:c>
    </x:row>
    <x:row r="73">
      <x:c r="A73" s="24"/>
      <x:c r="B73" s="24"/>
      <x:c r="C73" s="57" t="str">
        <x:f>IF(B73="","",IFERROR(INDEX('الموظفون'!$B$11:$B$60,MATCH(B73,'الموظفون'!$A$11:$A$60,0)),""))</x:f>
      </x:c>
      <x:c r="D73" s="57" t="str">
        <x:f>IF(B73="","",IFERROR(INDEX('الموظفون'!$C$11:$C$60,MATCH(B73,'الموظفون'!$A$11:$A$60,0)),""))</x:f>
      </x:c>
      <x:c r="E73" s="24"/>
      <x:c r="F73" s="68"/>
      <x:c r="G73" s="26"/>
      <x:c r="H73" s="26"/>
      <x:c r="I73" s="68"/>
      <x:c r="J73" s="24"/>
      <x:c r="K73" s="24"/>
      <x:c r="L73" s="57" t="str">
        <x:f>IF(A73="","",IF(J73="مكتمل","مكتمل",IF(OR(B73="",E73="",F73="",H73="",I73="",J73="",K73=""),"ناقص",IF(AND(H73&lt;'الإعداد'!$D$11,I73&lt;1),"متأخر",IF(OR(J73="متعثر",AND(H73&lt;='الإعداد'!$D$11+14,I73&lt;0.5)),"معرض للخطر","منتظم")))))</x:f>
      </x:c>
      <x:c r="M73" s="4"/>
      <x:c r="N73" s="4"/>
      <x:c r="O73" s="4"/>
      <x:c r="P73" s="4"/>
      <x:c r="Q73" s="4"/>
      <x:c r="R73" s="4"/>
      <x:c r="S73" s="4"/>
      <x:c r="T73" s="4"/>
      <x:c r="AE73" t="str">
        <x:f>IF(A73="","",IF(COUNTIF($A$11:$A$80,A73)&gt;1,"خطأ","سليم"))</x:f>
      </x:c>
      <x:c r="AF73" t="str">
        <x:f>IF(B73="","",IF(COUNTIF('الموظفون'!$A$11:$A$60,B73)=0,"خطأ","سليم"))</x:f>
      </x:c>
    </x:row>
    <x:row r="74">
      <x:c r="A74" s="24"/>
      <x:c r="B74" s="24"/>
      <x:c r="C74" s="57" t="str">
        <x:f>IF(B74="","",IFERROR(INDEX('الموظفون'!$B$11:$B$60,MATCH(B74,'الموظفون'!$A$11:$A$60,0)),""))</x:f>
      </x:c>
      <x:c r="D74" s="57" t="str">
        <x:f>IF(B74="","",IFERROR(INDEX('الموظفون'!$C$11:$C$60,MATCH(B74,'الموظفون'!$A$11:$A$60,0)),""))</x:f>
      </x:c>
      <x:c r="E74" s="24"/>
      <x:c r="F74" s="68"/>
      <x:c r="G74" s="26"/>
      <x:c r="H74" s="26"/>
      <x:c r="I74" s="68"/>
      <x:c r="J74" s="24"/>
      <x:c r="K74" s="24"/>
      <x:c r="L74" s="57" t="str">
        <x:f>IF(A74="","",IF(J74="مكتمل","مكتمل",IF(OR(B74="",E74="",F74="",H74="",I74="",J74="",K74=""),"ناقص",IF(AND(H74&lt;'الإعداد'!$D$11,I74&lt;1),"متأخر",IF(OR(J74="متعثر",AND(H74&lt;='الإعداد'!$D$11+14,I74&lt;0.5)),"معرض للخطر","منتظم")))))</x:f>
      </x:c>
      <x:c r="M74" s="4"/>
      <x:c r="N74" s="4"/>
      <x:c r="O74" s="4"/>
      <x:c r="P74" s="4"/>
      <x:c r="Q74" s="4"/>
      <x:c r="R74" s="4"/>
      <x:c r="S74" s="4"/>
      <x:c r="T74" s="4"/>
      <x:c r="AE74" t="str">
        <x:f>IF(A74="","",IF(COUNTIF($A$11:$A$80,A74)&gt;1,"خطأ","سليم"))</x:f>
      </x:c>
      <x:c r="AF74" t="str">
        <x:f>IF(B74="","",IF(COUNTIF('الموظفون'!$A$11:$A$60,B74)=0,"خطأ","سليم"))</x:f>
      </x:c>
    </x:row>
    <x:row r="75">
      <x:c r="A75" s="24"/>
      <x:c r="B75" s="24"/>
      <x:c r="C75" s="57" t="str">
        <x:f>IF(B75="","",IFERROR(INDEX('الموظفون'!$B$11:$B$60,MATCH(B75,'الموظفون'!$A$11:$A$60,0)),""))</x:f>
      </x:c>
      <x:c r="D75" s="57" t="str">
        <x:f>IF(B75="","",IFERROR(INDEX('الموظفون'!$C$11:$C$60,MATCH(B75,'الموظفون'!$A$11:$A$60,0)),""))</x:f>
      </x:c>
      <x:c r="E75" s="24"/>
      <x:c r="F75" s="68"/>
      <x:c r="G75" s="26"/>
      <x:c r="H75" s="26"/>
      <x:c r="I75" s="68"/>
      <x:c r="J75" s="24"/>
      <x:c r="K75" s="24"/>
      <x:c r="L75" s="57" t="str">
        <x:f>IF(A75="","",IF(J75="مكتمل","مكتمل",IF(OR(B75="",E75="",F75="",H75="",I75="",J75="",K75=""),"ناقص",IF(AND(H75&lt;'الإعداد'!$D$11,I75&lt;1),"متأخر",IF(OR(J75="متعثر",AND(H75&lt;='الإعداد'!$D$11+14,I75&lt;0.5)),"معرض للخطر","منتظم")))))</x:f>
      </x:c>
      <x:c r="M75" s="4"/>
      <x:c r="N75" s="4"/>
      <x:c r="O75" s="4"/>
      <x:c r="P75" s="4"/>
      <x:c r="Q75" s="4"/>
      <x:c r="R75" s="4"/>
      <x:c r="S75" s="4"/>
      <x:c r="T75" s="4"/>
      <x:c r="AE75" t="str">
        <x:f>IF(A75="","",IF(COUNTIF($A$11:$A$80,A75)&gt;1,"خطأ","سليم"))</x:f>
      </x:c>
      <x:c r="AF75" t="str">
        <x:f>IF(B75="","",IF(COUNTIF('الموظفون'!$A$11:$A$60,B75)=0,"خطأ","سليم"))</x:f>
      </x:c>
    </x:row>
    <x:row r="76">
      <x:c r="A76" s="24"/>
      <x:c r="B76" s="24"/>
      <x:c r="C76" s="57" t="str">
        <x:f>IF(B76="","",IFERROR(INDEX('الموظفون'!$B$11:$B$60,MATCH(B76,'الموظفون'!$A$11:$A$60,0)),""))</x:f>
      </x:c>
      <x:c r="D76" s="57" t="str">
        <x:f>IF(B76="","",IFERROR(INDEX('الموظفون'!$C$11:$C$60,MATCH(B76,'الموظفون'!$A$11:$A$60,0)),""))</x:f>
      </x:c>
      <x:c r="E76" s="24"/>
      <x:c r="F76" s="68"/>
      <x:c r="G76" s="26"/>
      <x:c r="H76" s="26"/>
      <x:c r="I76" s="68"/>
      <x:c r="J76" s="24"/>
      <x:c r="K76" s="24"/>
      <x:c r="L76" s="57" t="str">
        <x:f>IF(A76="","",IF(J76="مكتمل","مكتمل",IF(OR(B76="",E76="",F76="",H76="",I76="",J76="",K76=""),"ناقص",IF(AND(H76&lt;'الإعداد'!$D$11,I76&lt;1),"متأخر",IF(OR(J76="متعثر",AND(H76&lt;='الإعداد'!$D$11+14,I76&lt;0.5)),"معرض للخطر","منتظم")))))</x:f>
      </x:c>
      <x:c r="M76" s="4"/>
      <x:c r="N76" s="4"/>
      <x:c r="O76" s="4"/>
      <x:c r="P76" s="4"/>
      <x:c r="Q76" s="4"/>
      <x:c r="R76" s="4"/>
      <x:c r="S76" s="4"/>
      <x:c r="T76" s="4"/>
      <x:c r="AE76" t="str">
        <x:f>IF(A76="","",IF(COUNTIF($A$11:$A$80,A76)&gt;1,"خطأ","سليم"))</x:f>
      </x:c>
      <x:c r="AF76" t="str">
        <x:f>IF(B76="","",IF(COUNTIF('الموظفون'!$A$11:$A$60,B76)=0,"خطأ","سليم"))</x:f>
      </x:c>
    </x:row>
    <x:row r="77">
      <x:c r="A77" s="24"/>
      <x:c r="B77" s="24"/>
      <x:c r="C77" s="57" t="str">
        <x:f>IF(B77="","",IFERROR(INDEX('الموظفون'!$B$11:$B$60,MATCH(B77,'الموظفون'!$A$11:$A$60,0)),""))</x:f>
      </x:c>
      <x:c r="D77" s="57" t="str">
        <x:f>IF(B77="","",IFERROR(INDEX('الموظفون'!$C$11:$C$60,MATCH(B77,'الموظفون'!$A$11:$A$60,0)),""))</x:f>
      </x:c>
      <x:c r="E77" s="24"/>
      <x:c r="F77" s="68"/>
      <x:c r="G77" s="26"/>
      <x:c r="H77" s="26"/>
      <x:c r="I77" s="68"/>
      <x:c r="J77" s="24"/>
      <x:c r="K77" s="24"/>
      <x:c r="L77" s="57" t="str">
        <x:f>IF(A77="","",IF(J77="مكتمل","مكتمل",IF(OR(B77="",E77="",F77="",H77="",I77="",J77="",K77=""),"ناقص",IF(AND(H77&lt;'الإعداد'!$D$11,I77&lt;1),"متأخر",IF(OR(J77="متعثر",AND(H77&lt;='الإعداد'!$D$11+14,I77&lt;0.5)),"معرض للخطر","منتظم")))))</x:f>
      </x:c>
      <x:c r="M77" s="4"/>
      <x:c r="N77" s="4"/>
      <x:c r="O77" s="4"/>
      <x:c r="P77" s="4"/>
      <x:c r="Q77" s="4"/>
      <x:c r="R77" s="4"/>
      <x:c r="S77" s="4"/>
      <x:c r="T77" s="4"/>
      <x:c r="AE77" t="str">
        <x:f>IF(A77="","",IF(COUNTIF($A$11:$A$80,A77)&gt;1,"خطأ","سليم"))</x:f>
      </x:c>
      <x:c r="AF77" t="str">
        <x:f>IF(B77="","",IF(COUNTIF('الموظفون'!$A$11:$A$60,B77)=0,"خطأ","سليم"))</x:f>
      </x:c>
    </x:row>
    <x:row r="78">
      <x:c r="A78" s="24"/>
      <x:c r="B78" s="24"/>
      <x:c r="C78" s="57" t="str">
        <x:f>IF(B78="","",IFERROR(INDEX('الموظفون'!$B$11:$B$60,MATCH(B78,'الموظفون'!$A$11:$A$60,0)),""))</x:f>
      </x:c>
      <x:c r="D78" s="57" t="str">
        <x:f>IF(B78="","",IFERROR(INDEX('الموظفون'!$C$11:$C$60,MATCH(B78,'الموظفون'!$A$11:$A$60,0)),""))</x:f>
      </x:c>
      <x:c r="E78" s="24"/>
      <x:c r="F78" s="68"/>
      <x:c r="G78" s="26"/>
      <x:c r="H78" s="26"/>
      <x:c r="I78" s="68"/>
      <x:c r="J78" s="24"/>
      <x:c r="K78" s="24"/>
      <x:c r="L78" s="57" t="str">
        <x:f>IF(A78="","",IF(J78="مكتمل","مكتمل",IF(OR(B78="",E78="",F78="",H78="",I78="",J78="",K78=""),"ناقص",IF(AND(H78&lt;'الإعداد'!$D$11,I78&lt;1),"متأخر",IF(OR(J78="متعثر",AND(H78&lt;='الإعداد'!$D$11+14,I78&lt;0.5)),"معرض للخطر","منتظم")))))</x:f>
      </x:c>
      <x:c r="M78" s="4"/>
      <x:c r="N78" s="4"/>
      <x:c r="O78" s="4"/>
      <x:c r="P78" s="4"/>
      <x:c r="Q78" s="4"/>
      <x:c r="R78" s="4"/>
      <x:c r="S78" s="4"/>
      <x:c r="T78" s="4"/>
      <x:c r="AE78" t="str">
        <x:f>IF(A78="","",IF(COUNTIF($A$11:$A$80,A78)&gt;1,"خطأ","سليم"))</x:f>
      </x:c>
      <x:c r="AF78" t="str">
        <x:f>IF(B78="","",IF(COUNTIF('الموظفون'!$A$11:$A$60,B78)=0,"خطأ","سليم"))</x:f>
      </x:c>
    </x:row>
    <x:row r="79">
      <x:c r="A79" s="24"/>
      <x:c r="B79" s="24"/>
      <x:c r="C79" s="57" t="str">
        <x:f>IF(B79="","",IFERROR(INDEX('الموظفون'!$B$11:$B$60,MATCH(B79,'الموظفون'!$A$11:$A$60,0)),""))</x:f>
      </x:c>
      <x:c r="D79" s="57" t="str">
        <x:f>IF(B79="","",IFERROR(INDEX('الموظفون'!$C$11:$C$60,MATCH(B79,'الموظفون'!$A$11:$A$60,0)),""))</x:f>
      </x:c>
      <x:c r="E79" s="24"/>
      <x:c r="F79" s="68"/>
      <x:c r="G79" s="26"/>
      <x:c r="H79" s="26"/>
      <x:c r="I79" s="68"/>
      <x:c r="J79" s="24"/>
      <x:c r="K79" s="24"/>
      <x:c r="L79" s="57" t="str">
        <x:f>IF(A79="","",IF(J79="مكتمل","مكتمل",IF(OR(B79="",E79="",F79="",H79="",I79="",J79="",K79=""),"ناقص",IF(AND(H79&lt;'الإعداد'!$D$11,I79&lt;1),"متأخر",IF(OR(J79="متعثر",AND(H79&lt;='الإعداد'!$D$11+14,I79&lt;0.5)),"معرض للخطر","منتظم")))))</x:f>
      </x:c>
      <x:c r="M79" s="4"/>
      <x:c r="N79" s="4"/>
      <x:c r="O79" s="4"/>
      <x:c r="P79" s="4"/>
      <x:c r="Q79" s="4"/>
      <x:c r="R79" s="4"/>
      <x:c r="S79" s="4"/>
      <x:c r="T79" s="4"/>
      <x:c r="AE79" t="str">
        <x:f>IF(A79="","",IF(COUNTIF($A$11:$A$80,A79)&gt;1,"خطأ","سليم"))</x:f>
      </x:c>
      <x:c r="AF79" t="str">
        <x:f>IF(B79="","",IF(COUNTIF('الموظفون'!$A$11:$A$60,B79)=0,"خطأ","سليم"))</x:f>
      </x:c>
    </x:row>
    <x:row r="80">
      <x:c r="A80" s="25"/>
      <x:c r="B80" s="25"/>
      <x:c r="C80" s="58" t="str">
        <x:f>IF(B80="","",IFERROR(INDEX('الموظفون'!$B$11:$B$60,MATCH(B80,'الموظفون'!$A$11:$A$60,0)),""))</x:f>
      </x:c>
      <x:c r="D80" s="58" t="str">
        <x:f>IF(B80="","",IFERROR(INDEX('الموظفون'!$C$11:$C$60,MATCH(B80,'الموظفون'!$A$11:$A$60,0)),""))</x:f>
      </x:c>
      <x:c r="E80" s="25"/>
      <x:c r="F80" s="69"/>
      <x:c r="G80" s="60"/>
      <x:c r="H80" s="60"/>
      <x:c r="I80" s="69"/>
      <x:c r="J80" s="25"/>
      <x:c r="K80" s="25"/>
      <x:c r="L80" s="58" t="str">
        <x:f>IF(A80="","",IF(J80="مكتمل","مكتمل",IF(OR(B80="",E80="",F80="",H80="",I80="",J80="",K80=""),"ناقص",IF(AND(H80&lt;'الإعداد'!$D$11,I80&lt;1),"متأخر",IF(OR(J80="متعثر",AND(H80&lt;='الإعداد'!$D$11+14,I80&lt;0.5)),"معرض للخطر","منتظم")))))</x:f>
      </x:c>
      <x:c r="M80" s="4"/>
      <x:c r="N80" s="4"/>
      <x:c r="O80" s="4"/>
      <x:c r="P80" s="4"/>
      <x:c r="Q80" s="4"/>
      <x:c r="R80" s="4"/>
      <x:c r="S80" s="4"/>
      <x:c r="T80" s="4"/>
      <x:c r="AE80" t="str">
        <x:f>IF(A80="","",IF(COUNTIF($A$11:$A$80,A80)&gt;1,"خطأ","سليم"))</x:f>
      </x:c>
      <x:c r="AF80" t="str">
        <x:f>IF(B80="","",IF(COUNTIF('الموظفون'!$A$11:$A$60,B80)=0,"خطأ","سليم"))</x:f>
      </x:c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80">
    <x:cfRule type="containsText" dxfId="5" priority="1" operator="containsText" text="متأخر"/>
    <x:cfRule type="containsText" dxfId="6" priority="2" operator="containsText" text="معرض للخطر"/>
  </x:conditionalFormatting>
  <x:dataValidations count="5">
    <x:dataValidation type="decimal" operator="between" sqref="F11:F80">
      <x:formula1>0</x:formula1>
      <x:formula2>1</x:formula2>
    </x:dataValidation>
    <x:dataValidation type="decimal" operator="between" sqref="I11:I80">
      <x:formula1>0</x:formula1>
      <x:formula2>1</x:formula2>
    </x:dataValidation>
    <x:dataValidation type="list" sqref="B11:B80">
      <x:formula1>$AA$1:$AA$60</x:formula1>
    </x:dataValidation>
    <x:dataValidation type="list" sqref="J11:J80">
      <x:formula1>$AB$1:$AB$5</x:formula1>
    </x:dataValidation>
    <x:dataValidation type="list" sqref="K11:K80">
      <x:formula1>$AC$1:$AC$4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950d2e2edab406b"/>
  </x:tableParts>
</x:worksheet>
</file>

<file path=xl/worksheets/sheet6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34" hidden="0" customWidth="1"/>
    <x:col min="5" max="5" width="20" hidden="0" customWidth="1"/>
    <x:col min="6" max="6" width="22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28" hidden="0" customWidth="1"/>
    <x:col min="12" max="12" width="16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'الموظفون'!$A$11</x:f>
        <x:v>E-001</x:v>
      </x:c>
      <x:c r="AB1" t="str">
        <x:v>تدريب</x:v>
      </x:c>
      <x:c r="AC1" t="str">
        <x:v>مخطط</x:v>
      </x:c>
    </x:row>
    <x:row r="2" ht="24" customHeight="1">
      <x:c r="A2" s="7" t="str">
        <x:v>الرئيسية</x:v>
      </x:c>
      <x:c r="B2" s="7" t="str">
        <x:v>الرئيسية</x:v>
      </x:c>
      <x:c r="C2" s="7" t="str">
        <x:v>لوحة التحكم</x:v>
      </x:c>
      <x:c r="D2" s="7" t="str">
        <x:v>لوحة التحكم</x:v>
      </x:c>
      <x:c r="E2" s="7" t="str">
        <x:v>الموظفون</x:v>
      </x:c>
      <x:c r="F2" s="7" t="str">
        <x:v>الموظفون</x:v>
      </x:c>
      <x:c r="G2" s="7" t="str">
        <x:v>المتابعات</x:v>
      </x:c>
      <x:c r="H2" s="7" t="str">
        <x:v>المتابعات</x:v>
      </x:c>
      <x:c r="I2" s="7" t="str">
        <x:v>الأهداف</x:v>
      </x:c>
      <x:c r="J2" s="7" t="str">
        <x:v>الأهداف</x:v>
      </x:c>
      <x:c r="K2" s="8" t="str">
        <x:v>التطوير</x:v>
      </x:c>
      <x:c r="L2" s="8" t="str">
        <x:v>التطوير</x:v>
      </x:c>
      <x:c r="M2" s="7" t="str">
        <x:v>المستندات</x:v>
      </x:c>
      <x:c r="N2" s="7" t="str">
        <x:v>المستندات</x:v>
      </x:c>
      <x:c r="O2" s="7" t="str">
        <x:v>الإعداد</x:v>
      </x:c>
      <x:c r="P2" s="7" t="str">
        <x:v>الإعداد</x:v>
      </x:c>
      <x:c r="Q2" s="7" t="str">
        <x:v>الإعداد</x:v>
      </x:c>
      <x:c r="R2" s="7" t="str">
        <x:v>التدقيق</x:v>
      </x:c>
      <x:c r="S2" s="7" t="str">
        <x:v>التدقيق</x:v>
      </x:c>
      <x:c r="T2" s="7" t="str">
        <x:v>التدقيق</x:v>
      </x:c>
      <x:c r="AA2" t="str">
        <x:f>'الموظفون'!$A$12</x:f>
        <x:v>E-002</x:v>
      </x:c>
      <x:c r="AB2" t="str">
        <x:v>شهادة</x:v>
      </x:c>
      <x:c r="AC2" t="str">
        <x:v>قيد التنفيذ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'الموظفون'!$A$13</x:f>
        <x:v>E-003</x:v>
      </x:c>
      <x:c r="AB3" t="str">
        <x:v>توجيه</x:v>
      </x:c>
      <x:c r="AC3" t="str">
        <x:v>مكتمل</x:v>
      </x:c>
    </x:row>
    <x:row r="4" ht="20" customHeight="1">
      <x:c r="A4" s="10" t="str">
        <x:v>خطط التطوير</x:v>
      </x:c>
      <x:c r="B4" s="10" t="str">
        <x:v>خطط التطوير</x:v>
      </x:c>
      <x:c r="C4" s="10" t="str">
        <x:v>خطط التطوير</x:v>
      </x:c>
      <x:c r="D4" s="10" t="str">
        <x:v>خطط التطوير</x:v>
      </x:c>
      <x:c r="E4" s="10" t="str">
        <x:v>خطط التطوير</x:v>
      </x:c>
      <x:c r="F4" s="10" t="str">
        <x:v>خطط التطوير</x:v>
      </x:c>
      <x:c r="G4" s="10" t="str">
        <x:v>خطط التطوير</x:v>
      </x:c>
      <x:c r="H4" s="10" t="str">
        <x:v>خطط التطوير</x:v>
      </x:c>
      <x:c r="I4" s="10" t="str">
        <x:v>خطط التطوير</x:v>
      </x:c>
      <x:c r="J4" s="10" t="str">
        <x:v>خطط التطوير</x:v>
      </x:c>
      <x:c r="K4" s="10" t="str">
        <x:v>خطط التطوير</x:v>
      </x:c>
      <x:c r="L4" s="10" t="str">
        <x:v>خطط التطوير</x:v>
      </x:c>
      <x:c r="M4" s="10" t="str">
        <x:v>خطط التطوير</x:v>
      </x:c>
      <x:c r="N4" s="10" t="str">
        <x:v>خطط التطوير</x:v>
      </x:c>
      <x:c r="O4" s="10" t="str">
        <x:v>خطط التطوير</x:v>
      </x:c>
      <x:c r="P4" s="10" t="str">
        <x:v>خطط التطوير</x:v>
      </x:c>
      <x:c r="Q4" s="10" t="str">
        <x:v>خطط التطوير</x:v>
      </x:c>
      <x:c r="R4" s="10" t="str">
        <x:v>خطط التطوير</x:v>
      </x:c>
      <x:c r="S4" s="10" t="str">
        <x:v>خطط التطوير</x:v>
      </x:c>
      <x:c r="T4" s="10" t="str">
        <x:v>خطط التطوير</x:v>
      </x:c>
      <x:c r="AA4" t="str">
        <x:f>'الموظفون'!$A$14</x:f>
        <x:v>E-004</x:v>
      </x:c>
      <x:c r="AB4" t="str">
        <x:v>مهمة تطويرية</x:v>
      </x:c>
      <x:c r="AC4" t="str">
        <x:v>معلق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'الموظفون'!$A$15</x:f>
        <x:v>E-005</x:v>
      </x:c>
      <x:c r="AB5" t="str">
        <x:v>إرشاد</x:v>
      </x:c>
      <x:c r="AC5" t="str">
        <x:v>ملغي</x:v>
      </x:c>
    </x:row>
    <x:row r="6" ht="22" customHeight="1">
      <x:c r="A6" s="12" t="str">
        <x:v>خطط التطوير والتدريب</x:v>
      </x:c>
      <x:c r="B6" s="12" t="str">
        <x:v>خطط التطوير والتدريب</x:v>
      </x:c>
      <x:c r="C6" s="12" t="str">
        <x:v>خطط التطوير والتدريب</x:v>
      </x:c>
      <x:c r="D6" s="12" t="str">
        <x:v>خطط التطوير والتدريب</x:v>
      </x:c>
      <x:c r="E6" s="12" t="str">
        <x:v>خطط التطوير والتدريب</x:v>
      </x:c>
      <x:c r="F6" s="12" t="str">
        <x:v>خطط التطوير والتدريب</x:v>
      </x:c>
      <x:c r="G6" s="12" t="str">
        <x:v>خطط التطوير والتدريب</x:v>
      </x:c>
      <x:c r="H6" s="12" t="str">
        <x:v>خطط التطوير والتدريب</x:v>
      </x:c>
      <x:c r="I6" s="12" t="str">
        <x:v>خطط التطوير والتدريب</x:v>
      </x:c>
      <x:c r="J6" s="12" t="str">
        <x:v>خطط التطوير والتدريب</x:v>
      </x:c>
      <x:c r="K6" s="12" t="str">
        <x:v>خطط التطوير والتدريب</x:v>
      </x:c>
      <x:c r="L6" s="12" t="str">
        <x:v>خطط التطوير والتدريب</x:v>
      </x:c>
      <x:c r="M6" s="12" t="str">
        <x:v>خطط التطوير والتدريب</x:v>
      </x:c>
      <x:c r="N6" s="12" t="str">
        <x:v>خطط التطوير والتدريب</x:v>
      </x:c>
      <x:c r="O6" s="12" t="str">
        <x:v>خطط التطوير والتدريب</x:v>
      </x:c>
      <x:c r="P6" s="12" t="str">
        <x:v>خطط التطوير والتدريب</x:v>
      </x:c>
      <x:c r="Q6" s="12" t="str">
        <x:v>خطط التطوير والتدريب</x:v>
      </x:c>
      <x:c r="R6" s="12" t="str">
        <x:v>خطط التطوير والتدريب</x:v>
      </x:c>
      <x:c r="S6" s="12" t="str">
        <x:v>خطط التطوير والتدريب</x:v>
      </x:c>
      <x:c r="T6" s="12" t="str">
        <x:v>خطط التطوير والتدريب</x:v>
      </x:c>
      <x:c r="AA6" t="str">
        <x:f>'الموظفون'!$A$16</x:f>
        <x:v>E-006</x:v>
      </x:c>
    </x:row>
    <x:row r="7" ht="22" customHeight="1">
      <x:c r="A7" s="13" t="str">
        <x:v>خطط للتدريب والتطوير مع التكلفة والمواعيد والأدلة.</x:v>
      </x:c>
      <x:c r="B7" s="13" t="str">
        <x:v>خطط للتدريب والتطوير مع التكلفة والمواعيد والأدلة.</x:v>
      </x:c>
      <x:c r="C7" s="13" t="str">
        <x:v>خطط للتدريب والتطوير مع التكلفة والمواعيد والأدلة.</x:v>
      </x:c>
      <x:c r="D7" s="13" t="str">
        <x:v>خطط للتدريب والتطوير مع التكلفة والمواعيد والأدلة.</x:v>
      </x:c>
      <x:c r="E7" s="13" t="str">
        <x:v>خطط للتدريب والتطوير مع التكلفة والمواعيد والأدلة.</x:v>
      </x:c>
      <x:c r="F7" s="13" t="str">
        <x:v>خطط للتدريب والتطوير مع التكلفة والمواعيد والأدلة.</x:v>
      </x:c>
      <x:c r="G7" s="13" t="str">
        <x:v>خطط للتدريب والتطوير مع التكلفة والمواعيد والأدلة.</x:v>
      </x:c>
      <x:c r="H7" s="13" t="str">
        <x:v>خطط للتدريب والتطوير مع التكلفة والمواعيد والأدلة.</x:v>
      </x:c>
      <x:c r="I7" s="13" t="str">
        <x:v>خطط للتدريب والتطوير مع التكلفة والمواعيد والأدلة.</x:v>
      </x:c>
      <x:c r="J7" s="13" t="str">
        <x:v>خطط للتدريب والتطوير مع التكلفة والمواعيد والأدلة.</x:v>
      </x:c>
      <x:c r="K7" s="13" t="str">
        <x:v>خطط للتدريب والتطوير مع التكلفة والمواعيد والأدلة.</x:v>
      </x:c>
      <x:c r="L7" s="13" t="str">
        <x:v>خطط للتدريب والتطوير مع التكلفة والمواعيد والأدلة.</x:v>
      </x:c>
      <x:c r="M7" s="13" t="str">
        <x:v>خطط للتدريب والتطوير مع التكلفة والمواعيد والأدلة.</x:v>
      </x:c>
      <x:c r="N7" s="13" t="str">
        <x:v>خطط للتدريب والتطوير مع التكلفة والمواعيد والأدلة.</x:v>
      </x:c>
      <x:c r="O7" s="13" t="str">
        <x:v>خطط للتدريب والتطوير مع التكلفة والمواعيد والأدلة.</x:v>
      </x:c>
      <x:c r="P7" s="13" t="str">
        <x:v>خطط للتدريب والتطوير مع التكلفة والمواعيد والأدلة.</x:v>
      </x:c>
      <x:c r="Q7" s="13" t="str">
        <x:v>خطط للتدريب والتطوير مع التكلفة والمواعيد والأدلة.</x:v>
      </x:c>
      <x:c r="R7" s="13" t="str">
        <x:v>خطط للتدريب والتطوير مع التكلفة والمواعيد والأدلة.</x:v>
      </x:c>
      <x:c r="S7" s="13" t="str">
        <x:v>خطط للتدريب والتطوير مع التكلفة والمواعيد والأدلة.</x:v>
      </x:c>
      <x:c r="T7" s="13" t="str">
        <x:v>خطط للتدريب والتطوير مع التكلفة والمواعيد والأدلة.</x:v>
      </x:c>
      <x:c r="AA7" t="str">
        <x:f>'الموظفون'!$A$17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'الموظفون'!$A$18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'الموظفون'!$A$19</x:f>
        <x:v>E-009</x:v>
      </x:c>
    </x:row>
    <x:row r="10">
      <x:c r="A10" s="33" t="str">
        <x:v>معرف الخطة</x:v>
      </x:c>
      <x:c r="B10" s="34" t="str">
        <x:v>معرف الموظف</x:v>
      </x:c>
      <x:c r="C10" s="34" t="str">
        <x:v>الموظف</x:v>
      </x:c>
      <x:c r="D10" s="34" t="str">
        <x:v>بند التطوير</x:v>
      </x:c>
      <x:c r="E10" s="34" t="str">
        <x:v>النوع</x:v>
      </x:c>
      <x:c r="F10" s="34" t="str">
        <x:v>الجهة</x:v>
      </x:c>
      <x:c r="G10" s="34" t="str">
        <x:v>تاريخ البدء</x:v>
      </x:c>
      <x:c r="H10" s="34" t="str">
        <x:v>التاريخ المستهدف</x:v>
      </x:c>
      <x:c r="I10" s="34" t="str">
        <x:v>التكلفة</x:v>
      </x:c>
      <x:c r="J10" s="34" t="str">
        <x:v>الحالة</x:v>
      </x:c>
      <x:c r="K10" s="34" t="str">
        <x:v>دليل / مرجع</x:v>
      </x:c>
      <x:c r="L10" s="35" t="str">
        <x:v>حالة الخطة</x:v>
      </x:c>
      <x:c r="M10" s="4"/>
      <x:c r="N10" s="4"/>
      <x:c r="O10" s="4"/>
      <x:c r="P10" s="4"/>
      <x:c r="Q10" s="4"/>
      <x:c r="R10" s="4"/>
      <x:c r="S10" s="4"/>
      <x:c r="T10" s="4"/>
      <x:c r="AA10" t="str">
        <x:f>'الموظفون'!$A$20</x:f>
        <x:v>E-010</x:v>
      </x:c>
    </x:row>
    <x:row r="11">
      <x:c r="A11" s="23" t="str">
        <x:v>P-001</x:v>
      </x:c>
      <x:c r="B11" s="23" t="str">
        <x:v>E-001</x:v>
      </x:c>
      <x:c r="C11" s="56" t="str">
        <x:f>IF(B11="","",IFERROR(INDEX('الموظفون'!$B$11:$B$60,MATCH(B11,'الموظفون'!$A$11:$A$60,0)),""))</x:f>
        <x:v>Maya Hassan</x:v>
      </x:c>
      <x:c r="D11" s="23" t="str">
        <x:v>ورشة رسم العمليات</x:v>
      </x:c>
      <x:c r="E11" s="23" t="str">
        <x:v>تدريب</x:v>
      </x:c>
      <x:c r="F11" s="23" t="str">
        <x:v>Operations Academy</x:v>
      </x:c>
      <x:c r="G11" s="59" t="d">
        <x:v>2026-11-05T00:00:00.000Z</x:v>
      </x:c>
      <x:c r="H11" s="59" t="d">
        <x:v>2026-11-06T00:00:00.000Z</x:v>
      </x:c>
      <x:c r="I11" s="70" t="n">
        <x:v>2200</x:v>
      </x:c>
      <x:c r="J11" s="23" t="str">
        <x:v>مخطط</x:v>
      </x:c>
      <x:c r="K11" s="23" t="str"/>
      <x:c r="L11" s="56" t="str">
        <x:f>IF(A11="","",IF(OR(B11="",D11="",E11="",H11="",J11=""),"ناقص",IF(J11="مكتمل","مكتمل",IF(H11&lt;'الإعداد'!$D$11,"متأخر",IF(H11&lt;='الإعداد'!$D$11+'الإعداد'!$D$13,"قريب","منتظم")))))</x:f>
        <x:v>منتظم</x:v>
      </x:c>
      <x:c r="M11" s="4"/>
      <x:c r="N11" s="4"/>
      <x:c r="O11" s="4"/>
      <x:c r="P11" s="4"/>
      <x:c r="Q11" s="4"/>
      <x:c r="R11" s="4"/>
      <x:c r="S11" s="4"/>
      <x:c r="T11" s="4"/>
      <x:c r="AA11" t="n">
        <x:f>'الموظفون'!$A$21</x:f>
        <x:v>0</x:v>
      </x:c>
      <x:c r="AE11" t="str">
        <x:f>IF(A11="","",IF(COUNTIF($A$11:$A$70,A11)&gt;1,"خطأ","سليم"))</x:f>
        <x:v>سليم</x:v>
      </x:c>
      <x:c r="AF11" t="str">
        <x:f>IF(B11="","",IF(COUNTIF('الموظفون'!$A$11:$A$60,B11)=0,"خطأ","سليم"))</x:f>
        <x:v>سليم</x:v>
      </x:c>
    </x:row>
    <x:row r="12">
      <x:c r="A12" s="24" t="str">
        <x:v>P-002</x:v>
      </x:c>
      <x:c r="B12" s="24" t="str">
        <x:v>E-002</x:v>
      </x:c>
      <x:c r="C12" s="57" t="str">
        <x:f>IF(B12="","",IFERROR(INDEX('الموظفون'!$B$11:$B$60,MATCH(B12,'الموظفون'!$A$11:$A$60,0)),""))</x:f>
        <x:v>Daniel Ruiz</x:v>
      </x:c>
      <x:c r="D12" s="24" t="str">
        <x:v>توجيه الحسابات الاستراتيجية</x:v>
      </x:c>
      <x:c r="E12" s="24" t="str">
        <x:v>توجيه</x:v>
      </x:c>
      <x:c r="F12" s="24" t="str">
        <x:v>Internal</x:v>
      </x:c>
      <x:c r="G12" s="26" t="d">
        <x:v>2026-10-01T00:00:00.000Z</x:v>
      </x:c>
      <x:c r="H12" s="26" t="d">
        <x:v>2026-12-15T00:00:00.000Z</x:v>
      </x:c>
      <x:c r="I12" s="71" t="n">
        <x:v>0</x:v>
      </x:c>
      <x:c r="J12" s="24" t="str">
        <x:v>قيد التنفيذ</x:v>
      </x:c>
      <x:c r="K12" s="24" t="str">
        <x:v>سجل الجلسات</x:v>
      </x:c>
      <x:c r="L12" s="57" t="str">
        <x:f>IF(A12="","",IF(OR(B12="",D12="",E12="",H12="",J12=""),"ناقص",IF(J12="مكتمل","مكتمل",IF(H12&lt;'الإعداد'!$D$11,"متأخر",IF(H12&lt;='الإعداد'!$D$11+'الإعداد'!$D$13,"قريب","منتظم")))))</x:f>
        <x:v>منتظم</x:v>
      </x:c>
      <x:c r="M12" s="4"/>
      <x:c r="N12" s="4"/>
      <x:c r="O12" s="4"/>
      <x:c r="P12" s="4"/>
      <x:c r="Q12" s="4"/>
      <x:c r="R12" s="4"/>
      <x:c r="S12" s="4"/>
      <x:c r="T12" s="4"/>
      <x:c r="AA12" t="n">
        <x:f>'الموظفون'!$A$22</x:f>
        <x:v>0</x:v>
      </x:c>
      <x:c r="AE12" t="str">
        <x:f>IF(A12="","",IF(COUNTIF($A$11:$A$70,A12)&gt;1,"خطأ","سليم"))</x:f>
        <x:v>سليم</x:v>
      </x:c>
      <x:c r="AF12" t="str">
        <x:f>IF(B12="","",IF(COUNTIF('الموظفون'!$A$11:$A$60,B12)=0,"خطأ","سليم"))</x:f>
        <x:v>سليم</x:v>
      </x:c>
    </x:row>
    <x:row r="13">
      <x:c r="A13" s="24" t="str">
        <x:v>P-003</x:v>
      </x:c>
      <x:c r="B13" s="24" t="str">
        <x:v>E-003</x:v>
      </x:c>
      <x:c r="C13" s="57" t="str">
        <x:f>IF(B13="","",IFERROR(INDEX('الموظفون'!$B$11:$B$60,MATCH(B13,'الموظفون'!$A$11:$A$60,0)),""))</x:f>
        <x:v>Sofia Kim</x:v>
      </x:c>
      <x:c r="D13" s="24" t="str">
        <x:v>شهادة التقارير المتقدمة</x:v>
      </x:c>
      <x:c r="E13" s="24" t="str">
        <x:v>شهادة</x:v>
      </x:c>
      <x:c r="F13" s="24" t="str">
        <x:v>Finance Institute</x:v>
      </x:c>
      <x:c r="G13" s="26" t="d">
        <x:v>2026-09-15T00:00:00.000Z</x:v>
      </x:c>
      <x:c r="H13" s="26" t="d">
        <x:v>2026-12-20T00:00:00.000Z</x:v>
      </x:c>
      <x:c r="I13" s="71" t="n">
        <x:v>4800</x:v>
      </x:c>
      <x:c r="J13" s="24" t="str">
        <x:v>قيد التنفيذ</x:v>
      </x:c>
      <x:c r="K13" s="24" t="str">
        <x:v>CERT-PLAN-03</x:v>
      </x:c>
      <x:c r="L13" s="57" t="str">
        <x:f>IF(A13="","",IF(OR(B13="",D13="",E13="",H13="",J13=""),"ناقص",IF(J13="مكتمل","مكتمل",IF(H13&lt;'الإعداد'!$D$11,"متأخر",IF(H13&lt;='الإعداد'!$D$11+'الإعداد'!$D$13,"قريب","منتظم")))))</x:f>
        <x:v>منتظم</x:v>
      </x:c>
      <x:c r="M13" s="4"/>
      <x:c r="N13" s="4"/>
      <x:c r="O13" s="4"/>
      <x:c r="P13" s="4"/>
      <x:c r="Q13" s="4"/>
      <x:c r="R13" s="4"/>
      <x:c r="S13" s="4"/>
      <x:c r="T13" s="4"/>
      <x:c r="AA13" t="n">
        <x:f>'الموظفون'!$A$23</x:f>
        <x:v>0</x:v>
      </x:c>
      <x:c r="AE13" t="str">
        <x:f>IF(A13="","",IF(COUNTIF($A$11:$A$70,A13)&gt;1,"خطأ","سليم"))</x:f>
        <x:v>سليم</x:v>
      </x:c>
      <x:c r="AF13" t="str">
        <x:f>IF(B13="","",IF(COUNTIF('الموظفون'!$A$11:$A$60,B13)=0,"خطأ","سليم"))</x:f>
        <x:v>سليم</x:v>
      </x:c>
    </x:row>
    <x:row r="14">
      <x:c r="A14" s="24" t="str">
        <x:v>P-004</x:v>
      </x:c>
      <x:c r="B14" s="24" t="str">
        <x:v>E-004</x:v>
      </x:c>
      <x:c r="C14" s="57" t="str">
        <x:f>IF(B14="","",IFERROR(INDEX('الموظفون'!$B$11:$B$60,MATCH(B14,'الموظفون'!$A$11:$A$60,0)),""))</x:f>
        <x:v>Amir Patel</x:v>
      </x:c>
      <x:c r="D14" s="24" t="str">
        <x:v>إرشاد تحليل الحملات</x:v>
      </x:c>
      <x:c r="E14" s="24" t="str">
        <x:v>إرشاد</x:v>
      </x:c>
      <x:c r="F14" s="24" t="str">
        <x:v>Internal</x:v>
      </x:c>
      <x:c r="G14" s="26" t="d">
        <x:v>2026-09-10T00:00:00.000Z</x:v>
      </x:c>
      <x:c r="H14" s="26" t="d">
        <x:v>2026-11-30T00:00:00.000Z</x:v>
      </x:c>
      <x:c r="I14" s="71" t="n">
        <x:v>0</x:v>
      </x:c>
      <x:c r="J14" s="24" t="str">
        <x:v>قيد التنفيذ</x:v>
      </x:c>
      <x:c r="K14" s="24" t="str"/>
      <x:c r="L14" s="57" t="str">
        <x:f>IF(A14="","",IF(OR(B14="",D14="",E14="",H14="",J14=""),"ناقص",IF(J14="مكتمل","مكتمل",IF(H14&lt;'الإعداد'!$D$11,"متأخر",IF(H14&lt;='الإعداد'!$D$11+'الإعداد'!$D$13,"قريب","منتظم")))))</x:f>
        <x:v>منتظم</x:v>
      </x:c>
      <x:c r="M14" s="4"/>
      <x:c r="N14" s="4"/>
      <x:c r="O14" s="4"/>
      <x:c r="P14" s="4"/>
      <x:c r="Q14" s="4"/>
      <x:c r="R14" s="4"/>
      <x:c r="S14" s="4"/>
      <x:c r="T14" s="4"/>
      <x:c r="AA14" t="n">
        <x:f>'الموظفون'!$A$24</x:f>
        <x:v>0</x:v>
      </x:c>
      <x:c r="AE14" t="str">
        <x:f>IF(A14="","",IF(COUNTIF($A$11:$A$70,A14)&gt;1,"خطأ","سليم"))</x:f>
        <x:v>سليم</x:v>
      </x:c>
      <x:c r="AF14" t="str">
        <x:f>IF(B14="","",IF(COUNTIF('الموظفون'!$A$11:$A$60,B14)=0,"خطأ","سليم"))</x:f>
        <x:v>سليم</x:v>
      </x:c>
    </x:row>
    <x:row r="15">
      <x:c r="A15" s="24" t="str">
        <x:v>P-005</x:v>
      </x:c>
      <x:c r="B15" s="24" t="str">
        <x:v>E-006</x:v>
      </x:c>
      <x:c r="C15" s="57" t="str">
        <x:f>IF(B15="","",IFERROR(INDEX('الموظفون'!$B$11:$B$60,MATCH(B15,'الموظفون'!$A$11:$A$60,0)),""))</x:f>
        <x:v>Lucas Martin</x:v>
      </x:c>
      <x:c r="D15" s="24" t="str">
        <x:v>تدريب متبادل في المالية</x:v>
      </x:c>
      <x:c r="E15" s="24" t="str">
        <x:v>مهمة تطويرية</x:v>
      </x:c>
      <x:c r="F15" s="24" t="str">
        <x:v>Internal</x:v>
      </x:c>
      <x:c r="G15" s="26" t="d">
        <x:v>2026-10-15T00:00:00.000Z</x:v>
      </x:c>
      <x:c r="H15" s="26" t="d">
        <x:v>2026-11-15T00:00:00.000Z</x:v>
      </x:c>
      <x:c r="I15" s="71" t="n">
        <x:v>0</x:v>
      </x:c>
      <x:c r="J15" s="24" t="str">
        <x:v>قيد التنفيذ</x:v>
      </x:c>
      <x:c r="K15" s="24" t="str"/>
      <x:c r="L15" s="57" t="str">
        <x:f>IF(A15="","",IF(OR(B15="",D15="",E15="",H15="",J15=""),"ناقص",IF(J15="مكتمل","مكتمل",IF(H15&lt;'الإعداد'!$D$11,"متأخر",IF(H15&lt;='الإعداد'!$D$11+'الإعداد'!$D$13,"قريب","منتظم")))))</x:f>
        <x:v>منتظم</x:v>
      </x:c>
      <x:c r="M15" s="4"/>
      <x:c r="N15" s="4"/>
      <x:c r="O15" s="4"/>
      <x:c r="P15" s="4"/>
      <x:c r="Q15" s="4"/>
      <x:c r="R15" s="4"/>
      <x:c r="S15" s="4"/>
      <x:c r="T15" s="4"/>
      <x:c r="AA15" t="n">
        <x:f>'الموظفون'!$A$25</x:f>
        <x:v>0</x:v>
      </x:c>
      <x:c r="AE15" t="str">
        <x:f>IF(A15="","",IF(COUNTIF($A$11:$A$70,A15)&gt;1,"خطأ","سليم"))</x:f>
        <x:v>سليم</x:v>
      </x:c>
      <x:c r="AF15" t="str">
        <x:f>IF(B15="","",IF(COUNTIF('الموظفون'!$A$11:$A$60,B15)=0,"خطأ","سليم"))</x:f>
        <x:v>سليم</x:v>
      </x:c>
    </x:row>
    <x:row r="16">
      <x:c r="A16" s="24"/>
      <x:c r="B16" s="24"/>
      <x:c r="C16" s="57" t="str">
        <x:f>IF(B16="","",IFERROR(INDEX('الموظفون'!$B$11:$B$60,MATCH(B16,'الموظفون'!$A$11:$A$60,0)),""))</x:f>
      </x:c>
      <x:c r="D16" s="24"/>
      <x:c r="E16" s="24"/>
      <x:c r="F16" s="24"/>
      <x:c r="G16" s="26"/>
      <x:c r="H16" s="26"/>
      <x:c r="I16" s="71"/>
      <x:c r="J16" s="24"/>
      <x:c r="K16" s="24"/>
      <x:c r="L16" s="57" t="str">
        <x:f>IF(A16="","",IF(OR(B16="",D16="",E16="",H16="",J16=""),"ناقص",IF(J16="مكتمل","مكتمل",IF(H16&lt;'الإعداد'!$D$11,"متأخر",IF(H16&lt;='الإعداد'!$D$11+'الإعداد'!$D$13,"قريب","منتظم")))))</x:f>
      </x:c>
      <x:c r="M16" s="4"/>
      <x:c r="N16" s="4"/>
      <x:c r="O16" s="4"/>
      <x:c r="P16" s="4"/>
      <x:c r="Q16" s="4"/>
      <x:c r="R16" s="4"/>
      <x:c r="S16" s="4"/>
      <x:c r="T16" s="4"/>
      <x:c r="AA16" t="n">
        <x:f>'الموظفون'!$A$26</x:f>
        <x:v>0</x:v>
      </x:c>
      <x:c r="AE16" t="str">
        <x:f>IF(A16="","",IF(COUNTIF($A$11:$A$70,A16)&gt;1,"خطأ","سليم"))</x:f>
      </x:c>
      <x:c r="AF16" t="str">
        <x:f>IF(B16="","",IF(COUNTIF('الموظفون'!$A$11:$A$60,B16)=0,"خطأ","سليم"))</x:f>
      </x:c>
    </x:row>
    <x:row r="17">
      <x:c r="A17" s="24"/>
      <x:c r="B17" s="24"/>
      <x:c r="C17" s="57" t="str">
        <x:f>IF(B17="","",IFERROR(INDEX('الموظفون'!$B$11:$B$60,MATCH(B17,'الموظفون'!$A$11:$A$60,0)),""))</x:f>
      </x:c>
      <x:c r="D17" s="24"/>
      <x:c r="E17" s="24"/>
      <x:c r="F17" s="24"/>
      <x:c r="G17" s="26"/>
      <x:c r="H17" s="26"/>
      <x:c r="I17" s="71"/>
      <x:c r="J17" s="24"/>
      <x:c r="K17" s="24"/>
      <x:c r="L17" s="57" t="str">
        <x:f>IF(A17="","",IF(OR(B17="",D17="",E17="",H17="",J17=""),"ناقص",IF(J17="مكتمل","مكتمل",IF(H17&lt;'الإعداد'!$D$11,"متأخر",IF(H17&lt;='الإعداد'!$D$11+'الإعداد'!$D$13,"قريب","منتظم")))))</x:f>
      </x:c>
      <x:c r="M17" s="4"/>
      <x:c r="N17" s="4"/>
      <x:c r="O17" s="4"/>
      <x:c r="P17" s="4"/>
      <x:c r="Q17" s="4"/>
      <x:c r="R17" s="4"/>
      <x:c r="S17" s="4"/>
      <x:c r="T17" s="4"/>
      <x:c r="AA17" t="n">
        <x:f>'الموظفون'!$A$27</x:f>
        <x:v>0</x:v>
      </x:c>
      <x:c r="AE17" t="str">
        <x:f>IF(A17="","",IF(COUNTIF($A$11:$A$70,A17)&gt;1,"خطأ","سليم"))</x:f>
      </x:c>
      <x:c r="AF17" t="str">
        <x:f>IF(B17="","",IF(COUNTIF('الموظفون'!$A$11:$A$60,B17)=0,"خطأ","سليم"))</x:f>
      </x:c>
    </x:row>
    <x:row r="18">
      <x:c r="A18" s="24"/>
      <x:c r="B18" s="24"/>
      <x:c r="C18" s="57" t="str">
        <x:f>IF(B18="","",IFERROR(INDEX('الموظفون'!$B$11:$B$60,MATCH(B18,'الموظفون'!$A$11:$A$60,0)),""))</x:f>
      </x:c>
      <x:c r="D18" s="24"/>
      <x:c r="E18" s="24"/>
      <x:c r="F18" s="24"/>
      <x:c r="G18" s="26"/>
      <x:c r="H18" s="26"/>
      <x:c r="I18" s="71"/>
      <x:c r="J18" s="24"/>
      <x:c r="K18" s="24"/>
      <x:c r="L18" s="57" t="str">
        <x:f>IF(A18="","",IF(OR(B18="",D18="",E18="",H18="",J18=""),"ناقص",IF(J18="مكتمل","مكتمل",IF(H18&lt;'الإعداد'!$D$11,"متأخر",IF(H18&lt;='الإعداد'!$D$11+'الإعداد'!$D$13,"قريب","منتظم")))))</x:f>
      </x:c>
      <x:c r="M18" s="4"/>
      <x:c r="N18" s="4"/>
      <x:c r="O18" s="4"/>
      <x:c r="P18" s="4"/>
      <x:c r="Q18" s="4"/>
      <x:c r="R18" s="4"/>
      <x:c r="S18" s="4"/>
      <x:c r="T18" s="4"/>
      <x:c r="AA18" t="n">
        <x:f>'الموظفون'!$A$28</x:f>
        <x:v>0</x:v>
      </x:c>
      <x:c r="AE18" t="str">
        <x:f>IF(A18="","",IF(COUNTIF($A$11:$A$70,A18)&gt;1,"خطأ","سليم"))</x:f>
      </x:c>
      <x:c r="AF18" t="str">
        <x:f>IF(B18="","",IF(COUNTIF('الموظفون'!$A$11:$A$60,B18)=0,"خطأ","سليم"))</x:f>
      </x:c>
    </x:row>
    <x:row r="19">
      <x:c r="A19" s="24"/>
      <x:c r="B19" s="24"/>
      <x:c r="C19" s="57" t="str">
        <x:f>IF(B19="","",IFERROR(INDEX('الموظفون'!$B$11:$B$60,MATCH(B19,'الموظفون'!$A$11:$A$60,0)),""))</x:f>
      </x:c>
      <x:c r="D19" s="24"/>
      <x:c r="E19" s="24"/>
      <x:c r="F19" s="24"/>
      <x:c r="G19" s="26"/>
      <x:c r="H19" s="26"/>
      <x:c r="I19" s="71"/>
      <x:c r="J19" s="24"/>
      <x:c r="K19" s="24"/>
      <x:c r="L19" s="57" t="str">
        <x:f>IF(A19="","",IF(OR(B19="",D19="",E19="",H19="",J19=""),"ناقص",IF(J19="مكتمل","مكتمل",IF(H19&lt;'الإعداد'!$D$11,"متأخر",IF(H19&lt;='الإعداد'!$D$11+'الإعداد'!$D$13,"قريب","منتظم")))))</x:f>
      </x:c>
      <x:c r="M19" s="4"/>
      <x:c r="N19" s="4"/>
      <x:c r="O19" s="4"/>
      <x:c r="P19" s="4"/>
      <x:c r="Q19" s="4"/>
      <x:c r="R19" s="4"/>
      <x:c r="S19" s="4"/>
      <x:c r="T19" s="4"/>
      <x:c r="AA19" t="n">
        <x:f>'الموظفون'!$A$29</x:f>
        <x:v>0</x:v>
      </x:c>
      <x:c r="AE19" t="str">
        <x:f>IF(A19="","",IF(COUNTIF($A$11:$A$70,A19)&gt;1,"خطأ","سليم"))</x:f>
      </x:c>
      <x:c r="AF19" t="str">
        <x:f>IF(B19="","",IF(COUNTIF('الموظفون'!$A$11:$A$60,B19)=0,"خطأ","سليم"))</x:f>
      </x:c>
    </x:row>
    <x:row r="20">
      <x:c r="A20" s="24"/>
      <x:c r="B20" s="24"/>
      <x:c r="C20" s="57" t="str">
        <x:f>IF(B20="","",IFERROR(INDEX('الموظفون'!$B$11:$B$60,MATCH(B20,'الموظفون'!$A$11:$A$60,0)),""))</x:f>
      </x:c>
      <x:c r="D20" s="24"/>
      <x:c r="E20" s="24"/>
      <x:c r="F20" s="24"/>
      <x:c r="G20" s="26"/>
      <x:c r="H20" s="26"/>
      <x:c r="I20" s="71"/>
      <x:c r="J20" s="24"/>
      <x:c r="K20" s="24"/>
      <x:c r="L20" s="57" t="str">
        <x:f>IF(A20="","",IF(OR(B20="",D20="",E20="",H20="",J20=""),"ناقص",IF(J20="مكتمل","مكتمل",IF(H20&lt;'الإعداد'!$D$11,"متأخر",IF(H20&lt;='الإعداد'!$D$11+'الإعداد'!$D$13,"قريب","منتظم")))))</x:f>
      </x:c>
      <x:c r="M20" s="4"/>
      <x:c r="N20" s="4"/>
      <x:c r="O20" s="4"/>
      <x:c r="P20" s="4"/>
      <x:c r="Q20" s="4"/>
      <x:c r="R20" s="4"/>
      <x:c r="S20" s="4"/>
      <x:c r="T20" s="4"/>
      <x:c r="AA20" t="n">
        <x:f>'الموظفون'!$A$30</x:f>
        <x:v>0</x:v>
      </x:c>
      <x:c r="AE20" t="str">
        <x:f>IF(A20="","",IF(COUNTIF($A$11:$A$70,A20)&gt;1,"خطأ","سليم"))</x:f>
      </x:c>
      <x:c r="AF20" t="str">
        <x:f>IF(B20="","",IF(COUNTIF('الموظفون'!$A$11:$A$60,B20)=0,"خطأ","سليم"))</x:f>
      </x:c>
    </x:row>
    <x:row r="21">
      <x:c r="A21" s="24"/>
      <x:c r="B21" s="24"/>
      <x:c r="C21" s="57" t="str">
        <x:f>IF(B21="","",IFERROR(INDEX('الموظفون'!$B$11:$B$60,MATCH(B21,'الموظفون'!$A$11:$A$60,0)),""))</x:f>
      </x:c>
      <x:c r="D21" s="24"/>
      <x:c r="E21" s="24"/>
      <x:c r="F21" s="24"/>
      <x:c r="G21" s="26"/>
      <x:c r="H21" s="26"/>
      <x:c r="I21" s="71"/>
      <x:c r="J21" s="24"/>
      <x:c r="K21" s="24"/>
      <x:c r="L21" s="57" t="str">
        <x:f>IF(A21="","",IF(OR(B21="",D21="",E21="",H21="",J21=""),"ناقص",IF(J21="مكتمل","مكتمل",IF(H21&lt;'الإعداد'!$D$11,"متأخر",IF(H21&lt;='الإعداد'!$D$11+'الإعداد'!$D$13,"قريب","منتظم")))))</x:f>
      </x:c>
      <x:c r="M21" s="4"/>
      <x:c r="N21" s="4"/>
      <x:c r="O21" s="4"/>
      <x:c r="P21" s="4"/>
      <x:c r="Q21" s="4"/>
      <x:c r="R21" s="4"/>
      <x:c r="S21" s="4"/>
      <x:c r="T21" s="4"/>
      <x:c r="AA21" t="n">
        <x:f>'الموظفون'!$A$31</x:f>
        <x:v>0</x:v>
      </x:c>
      <x:c r="AE21" t="str">
        <x:f>IF(A21="","",IF(COUNTIF($A$11:$A$70,A21)&gt;1,"خطأ","سليم"))</x:f>
      </x:c>
      <x:c r="AF21" t="str">
        <x:f>IF(B21="","",IF(COUNTIF('الموظفون'!$A$11:$A$60,B21)=0,"خطأ","سليم"))</x:f>
      </x:c>
    </x:row>
    <x:row r="22">
      <x:c r="A22" s="24"/>
      <x:c r="B22" s="24"/>
      <x:c r="C22" s="57" t="str">
        <x:f>IF(B22="","",IFERROR(INDEX('الموظفون'!$B$11:$B$60,MATCH(B22,'الموظفون'!$A$11:$A$60,0)),""))</x:f>
      </x:c>
      <x:c r="D22" s="24"/>
      <x:c r="E22" s="24"/>
      <x:c r="F22" s="24"/>
      <x:c r="G22" s="26"/>
      <x:c r="H22" s="26"/>
      <x:c r="I22" s="71"/>
      <x:c r="J22" s="24"/>
      <x:c r="K22" s="24"/>
      <x:c r="L22" s="57" t="str">
        <x:f>IF(A22="","",IF(OR(B22="",D22="",E22="",H22="",J22=""),"ناقص",IF(J22="مكتمل","مكتمل",IF(H22&lt;'الإعداد'!$D$11,"متأخر",IF(H22&lt;='الإعداد'!$D$11+'الإعداد'!$D$13,"قريب","منتظم")))))</x:f>
      </x:c>
      <x:c r="M22" s="4"/>
      <x:c r="N22" s="4"/>
      <x:c r="O22" s="4"/>
      <x:c r="P22" s="4"/>
      <x:c r="Q22" s="4"/>
      <x:c r="R22" s="4"/>
      <x:c r="S22" s="4"/>
      <x:c r="T22" s="4"/>
      <x:c r="AA22" t="n">
        <x:f>'الموظفون'!$A$32</x:f>
        <x:v>0</x:v>
      </x:c>
      <x:c r="AE22" t="str">
        <x:f>IF(A22="","",IF(COUNTIF($A$11:$A$70,A22)&gt;1,"خطأ","سليم"))</x:f>
      </x:c>
      <x:c r="AF22" t="str">
        <x:f>IF(B22="","",IF(COUNTIF('الموظفون'!$A$11:$A$60,B22)=0,"خطأ","سليم"))</x:f>
      </x:c>
    </x:row>
    <x:row r="23">
      <x:c r="A23" s="24"/>
      <x:c r="B23" s="24"/>
      <x:c r="C23" s="57" t="str">
        <x:f>IF(B23="","",IFERROR(INDEX('الموظفون'!$B$11:$B$60,MATCH(B23,'الموظفون'!$A$11:$A$60,0)),""))</x:f>
      </x:c>
      <x:c r="D23" s="24"/>
      <x:c r="E23" s="24"/>
      <x:c r="F23" s="24"/>
      <x:c r="G23" s="26"/>
      <x:c r="H23" s="26"/>
      <x:c r="I23" s="71"/>
      <x:c r="J23" s="24"/>
      <x:c r="K23" s="24"/>
      <x:c r="L23" s="57" t="str">
        <x:f>IF(A23="","",IF(OR(B23="",D23="",E23="",H23="",J23=""),"ناقص",IF(J23="مكتمل","مكتمل",IF(H23&lt;'الإعداد'!$D$11,"متأخر",IF(H23&lt;='الإعداد'!$D$11+'الإعداد'!$D$13,"قريب","منتظم")))))</x:f>
      </x:c>
      <x:c r="M23" s="4"/>
      <x:c r="N23" s="4"/>
      <x:c r="O23" s="4"/>
      <x:c r="P23" s="4"/>
      <x:c r="Q23" s="4"/>
      <x:c r="R23" s="4"/>
      <x:c r="S23" s="4"/>
      <x:c r="T23" s="4"/>
      <x:c r="AA23" t="n">
        <x:f>'الموظفون'!$A$33</x:f>
        <x:v>0</x:v>
      </x:c>
      <x:c r="AE23" t="str">
        <x:f>IF(A23="","",IF(COUNTIF($A$11:$A$70,A23)&gt;1,"خطأ","سليم"))</x:f>
      </x:c>
      <x:c r="AF23" t="str">
        <x:f>IF(B23="","",IF(COUNTIF('الموظفون'!$A$11:$A$60,B23)=0,"خطأ","سليم"))</x:f>
      </x:c>
    </x:row>
    <x:row r="24">
      <x:c r="A24" s="24"/>
      <x:c r="B24" s="24"/>
      <x:c r="C24" s="57" t="str">
        <x:f>IF(B24="","",IFERROR(INDEX('الموظفون'!$B$11:$B$60,MATCH(B24,'الموظفون'!$A$11:$A$60,0)),""))</x:f>
      </x:c>
      <x:c r="D24" s="24"/>
      <x:c r="E24" s="24"/>
      <x:c r="F24" s="24"/>
      <x:c r="G24" s="26"/>
      <x:c r="H24" s="26"/>
      <x:c r="I24" s="71"/>
      <x:c r="J24" s="24"/>
      <x:c r="K24" s="24"/>
      <x:c r="L24" s="57" t="str">
        <x:f>IF(A24="","",IF(OR(B24="",D24="",E24="",H24="",J24=""),"ناقص",IF(J24="مكتمل","مكتمل",IF(H24&lt;'الإعداد'!$D$11,"متأخر",IF(H24&lt;='الإعداد'!$D$11+'الإعداد'!$D$13,"قريب","منتظم")))))</x:f>
      </x:c>
      <x:c r="M24" s="4"/>
      <x:c r="N24" s="4"/>
      <x:c r="O24" s="4"/>
      <x:c r="P24" s="4"/>
      <x:c r="Q24" s="4"/>
      <x:c r="R24" s="4"/>
      <x:c r="S24" s="4"/>
      <x:c r="T24" s="4"/>
      <x:c r="AA24" t="n">
        <x:f>'الموظفون'!$A$34</x:f>
        <x:v>0</x:v>
      </x:c>
      <x:c r="AE24" t="str">
        <x:f>IF(A24="","",IF(COUNTIF($A$11:$A$70,A24)&gt;1,"خطأ","سليم"))</x:f>
      </x:c>
      <x:c r="AF24" t="str">
        <x:f>IF(B24="","",IF(COUNTIF('الموظفون'!$A$11:$A$60,B24)=0,"خطأ","سليم"))</x:f>
      </x:c>
    </x:row>
    <x:row r="25">
      <x:c r="A25" s="24"/>
      <x:c r="B25" s="24"/>
      <x:c r="C25" s="57" t="str">
        <x:f>IF(B25="","",IFERROR(INDEX('الموظفون'!$B$11:$B$60,MATCH(B25,'الموظفون'!$A$11:$A$60,0)),""))</x:f>
      </x:c>
      <x:c r="D25" s="24"/>
      <x:c r="E25" s="24"/>
      <x:c r="F25" s="24"/>
      <x:c r="G25" s="26"/>
      <x:c r="H25" s="26"/>
      <x:c r="I25" s="71"/>
      <x:c r="J25" s="24"/>
      <x:c r="K25" s="24"/>
      <x:c r="L25" s="57" t="str">
        <x:f>IF(A25="","",IF(OR(B25="",D25="",E25="",H25="",J25=""),"ناقص",IF(J25="مكتمل","مكتمل",IF(H25&lt;'الإعداد'!$D$11,"متأخر",IF(H25&lt;='الإعداد'!$D$11+'الإعداد'!$D$13,"قريب","منتظم")))))</x:f>
      </x:c>
      <x:c r="M25" s="4"/>
      <x:c r="N25" s="4"/>
      <x:c r="O25" s="4"/>
      <x:c r="P25" s="4"/>
      <x:c r="Q25" s="4"/>
      <x:c r="R25" s="4"/>
      <x:c r="S25" s="4"/>
      <x:c r="T25" s="4"/>
      <x:c r="AA25" t="n">
        <x:f>'الموظفون'!$A$35</x:f>
        <x:v>0</x:v>
      </x:c>
      <x:c r="AE25" t="str">
        <x:f>IF(A25="","",IF(COUNTIF($A$11:$A$70,A25)&gt;1,"خطأ","سليم"))</x:f>
      </x:c>
      <x:c r="AF25" t="str">
        <x:f>IF(B25="","",IF(COUNTIF('الموظفون'!$A$11:$A$60,B25)=0,"خطأ","سليم"))</x:f>
      </x:c>
    </x:row>
    <x:row r="26">
      <x:c r="A26" s="24"/>
      <x:c r="B26" s="24"/>
      <x:c r="C26" s="57" t="str">
        <x:f>IF(B26="","",IFERROR(INDEX('الموظفون'!$B$11:$B$60,MATCH(B26,'الموظفون'!$A$11:$A$60,0)),""))</x:f>
      </x:c>
      <x:c r="D26" s="24"/>
      <x:c r="E26" s="24"/>
      <x:c r="F26" s="24"/>
      <x:c r="G26" s="26"/>
      <x:c r="H26" s="26"/>
      <x:c r="I26" s="71"/>
      <x:c r="J26" s="24"/>
      <x:c r="K26" s="24"/>
      <x:c r="L26" s="57" t="str">
        <x:f>IF(A26="","",IF(OR(B26="",D26="",E26="",H26="",J26=""),"ناقص",IF(J26="مكتمل","مكتمل",IF(H26&lt;'الإعداد'!$D$11,"متأخر",IF(H26&lt;='الإعداد'!$D$11+'الإعداد'!$D$13,"قريب","منتظم")))))</x:f>
      </x:c>
      <x:c r="M26" s="4"/>
      <x:c r="N26" s="4"/>
      <x:c r="O26" s="4"/>
      <x:c r="P26" s="4"/>
      <x:c r="Q26" s="4"/>
      <x:c r="R26" s="4"/>
      <x:c r="S26" s="4"/>
      <x:c r="T26" s="4"/>
      <x:c r="AA26" t="n">
        <x:f>'الموظفون'!$A$36</x:f>
        <x:v>0</x:v>
      </x:c>
      <x:c r="AE26" t="str">
        <x:f>IF(A26="","",IF(COUNTIF($A$11:$A$70,A26)&gt;1,"خطأ","سليم"))</x:f>
      </x:c>
      <x:c r="AF26" t="str">
        <x:f>IF(B26="","",IF(COUNTIF('الموظفون'!$A$11:$A$60,B26)=0,"خطأ","سليم"))</x:f>
      </x:c>
    </x:row>
    <x:row r="27">
      <x:c r="A27" s="24"/>
      <x:c r="B27" s="24"/>
      <x:c r="C27" s="57" t="str">
        <x:f>IF(B27="","",IFERROR(INDEX('الموظفون'!$B$11:$B$60,MATCH(B27,'الموظفون'!$A$11:$A$60,0)),""))</x:f>
      </x:c>
      <x:c r="D27" s="24"/>
      <x:c r="E27" s="24"/>
      <x:c r="F27" s="24"/>
      <x:c r="G27" s="26"/>
      <x:c r="H27" s="26"/>
      <x:c r="I27" s="71"/>
      <x:c r="J27" s="24"/>
      <x:c r="K27" s="24"/>
      <x:c r="L27" s="57" t="str">
        <x:f>IF(A27="","",IF(OR(B27="",D27="",E27="",H27="",J27=""),"ناقص",IF(J27="مكتمل","مكتمل",IF(H27&lt;'الإعداد'!$D$11,"متأخر",IF(H27&lt;='الإعداد'!$D$11+'الإعداد'!$D$13,"قريب","منتظم")))))</x:f>
      </x:c>
      <x:c r="M27" s="4"/>
      <x:c r="N27" s="4"/>
      <x:c r="O27" s="4"/>
      <x:c r="P27" s="4"/>
      <x:c r="Q27" s="4"/>
      <x:c r="R27" s="4"/>
      <x:c r="S27" s="4"/>
      <x:c r="T27" s="4"/>
      <x:c r="AA27" t="n">
        <x:f>'الموظفون'!$A$37</x:f>
        <x:v>0</x:v>
      </x:c>
      <x:c r="AE27" t="str">
        <x:f>IF(A27="","",IF(COUNTIF($A$11:$A$70,A27)&gt;1,"خطأ","سليم"))</x:f>
      </x:c>
      <x:c r="AF27" t="str">
        <x:f>IF(B27="","",IF(COUNTIF('الموظفون'!$A$11:$A$60,B27)=0,"خطأ","سليم"))</x:f>
      </x:c>
    </x:row>
    <x:row r="28">
      <x:c r="A28" s="24"/>
      <x:c r="B28" s="24"/>
      <x:c r="C28" s="57" t="str">
        <x:f>IF(B28="","",IFERROR(INDEX('الموظفون'!$B$11:$B$60,MATCH(B28,'الموظفون'!$A$11:$A$60,0)),""))</x:f>
      </x:c>
      <x:c r="D28" s="24"/>
      <x:c r="E28" s="24"/>
      <x:c r="F28" s="24"/>
      <x:c r="G28" s="26"/>
      <x:c r="H28" s="26"/>
      <x:c r="I28" s="71"/>
      <x:c r="J28" s="24"/>
      <x:c r="K28" s="24"/>
      <x:c r="L28" s="57" t="str">
        <x:f>IF(A28="","",IF(OR(B28="",D28="",E28="",H28="",J28=""),"ناقص",IF(J28="مكتمل","مكتمل",IF(H28&lt;'الإعداد'!$D$11,"متأخر",IF(H28&lt;='الإعداد'!$D$11+'الإعداد'!$D$13,"قريب","منتظم")))))</x:f>
      </x:c>
      <x:c r="M28" s="4"/>
      <x:c r="N28" s="4"/>
      <x:c r="O28" s="4"/>
      <x:c r="P28" s="4"/>
      <x:c r="Q28" s="4"/>
      <x:c r="R28" s="4"/>
      <x:c r="S28" s="4"/>
      <x:c r="T28" s="4"/>
      <x:c r="AA28" t="n">
        <x:f>'الموظفون'!$A$38</x:f>
        <x:v>0</x:v>
      </x:c>
      <x:c r="AE28" t="str">
        <x:f>IF(A28="","",IF(COUNTIF($A$11:$A$70,A28)&gt;1,"خطأ","سليم"))</x:f>
      </x:c>
      <x:c r="AF28" t="str">
        <x:f>IF(B28="","",IF(COUNTIF('الموظفون'!$A$11:$A$60,B28)=0,"خطأ","سليم"))</x:f>
      </x:c>
    </x:row>
    <x:row r="29">
      <x:c r="A29" s="24"/>
      <x:c r="B29" s="24"/>
      <x:c r="C29" s="57" t="str">
        <x:f>IF(B29="","",IFERROR(INDEX('الموظفون'!$B$11:$B$60,MATCH(B29,'الموظفون'!$A$11:$A$60,0)),""))</x:f>
      </x:c>
      <x:c r="D29" s="24"/>
      <x:c r="E29" s="24"/>
      <x:c r="F29" s="24"/>
      <x:c r="G29" s="26"/>
      <x:c r="H29" s="26"/>
      <x:c r="I29" s="71"/>
      <x:c r="J29" s="24"/>
      <x:c r="K29" s="24"/>
      <x:c r="L29" s="57" t="str">
        <x:f>IF(A29="","",IF(OR(B29="",D29="",E29="",H29="",J29=""),"ناقص",IF(J29="مكتمل","مكتمل",IF(H29&lt;'الإعداد'!$D$11,"متأخر",IF(H29&lt;='الإعداد'!$D$11+'الإعداد'!$D$13,"قريب","منتظم")))))</x:f>
      </x:c>
      <x:c r="M29" s="4"/>
      <x:c r="N29" s="4"/>
      <x:c r="O29" s="4"/>
      <x:c r="P29" s="4"/>
      <x:c r="Q29" s="4"/>
      <x:c r="R29" s="4"/>
      <x:c r="S29" s="4"/>
      <x:c r="T29" s="4"/>
      <x:c r="AA29" t="n">
        <x:f>'الموظفون'!$A$39</x:f>
        <x:v>0</x:v>
      </x:c>
      <x:c r="AE29" t="str">
        <x:f>IF(A29="","",IF(COUNTIF($A$11:$A$70,A29)&gt;1,"خطأ","سليم"))</x:f>
      </x:c>
      <x:c r="AF29" t="str">
        <x:f>IF(B29="","",IF(COUNTIF('الموظفون'!$A$11:$A$60,B29)=0,"خطأ","سليم"))</x:f>
      </x:c>
    </x:row>
    <x:row r="30">
      <x:c r="A30" s="24"/>
      <x:c r="B30" s="24"/>
      <x:c r="C30" s="57" t="str">
        <x:f>IF(B30="","",IFERROR(INDEX('الموظفون'!$B$11:$B$60,MATCH(B30,'الموظفون'!$A$11:$A$60,0)),""))</x:f>
      </x:c>
      <x:c r="D30" s="24"/>
      <x:c r="E30" s="24"/>
      <x:c r="F30" s="24"/>
      <x:c r="G30" s="26"/>
      <x:c r="H30" s="26"/>
      <x:c r="I30" s="71"/>
      <x:c r="J30" s="24"/>
      <x:c r="K30" s="24"/>
      <x:c r="L30" s="57" t="str">
        <x:f>IF(A30="","",IF(OR(B30="",D30="",E30="",H30="",J30=""),"ناقص",IF(J30="مكتمل","مكتمل",IF(H30&lt;'الإعداد'!$D$11,"متأخر",IF(H30&lt;='الإعداد'!$D$11+'الإعداد'!$D$13,"قريب","منتظم")))))</x:f>
      </x:c>
      <x:c r="M30" s="4"/>
      <x:c r="N30" s="4"/>
      <x:c r="O30" s="4"/>
      <x:c r="P30" s="4"/>
      <x:c r="Q30" s="4"/>
      <x:c r="R30" s="4"/>
      <x:c r="S30" s="4"/>
      <x:c r="T30" s="4"/>
      <x:c r="AA30" t="n">
        <x:f>'الموظفون'!$A$40</x:f>
        <x:v>0</x:v>
      </x:c>
      <x:c r="AE30" t="str">
        <x:f>IF(A30="","",IF(COUNTIF($A$11:$A$70,A30)&gt;1,"خطأ","سليم"))</x:f>
      </x:c>
      <x:c r="AF30" t="str">
        <x:f>IF(B30="","",IF(COUNTIF('الموظفون'!$A$11:$A$60,B30)=0,"خطأ","سليم"))</x:f>
      </x:c>
    </x:row>
    <x:row r="31">
      <x:c r="A31" s="24"/>
      <x:c r="B31" s="24"/>
      <x:c r="C31" s="57" t="str">
        <x:f>IF(B31="","",IFERROR(INDEX('الموظفون'!$B$11:$B$60,MATCH(B31,'الموظفون'!$A$11:$A$60,0)),""))</x:f>
      </x:c>
      <x:c r="D31" s="24"/>
      <x:c r="E31" s="24"/>
      <x:c r="F31" s="24"/>
      <x:c r="G31" s="26"/>
      <x:c r="H31" s="26"/>
      <x:c r="I31" s="71"/>
      <x:c r="J31" s="24"/>
      <x:c r="K31" s="24"/>
      <x:c r="L31" s="57" t="str">
        <x:f>IF(A31="","",IF(OR(B31="",D31="",E31="",H31="",J31=""),"ناقص",IF(J31="مكتمل","مكتمل",IF(H31&lt;'الإعداد'!$D$11,"متأخر",IF(H31&lt;='الإعداد'!$D$11+'الإعداد'!$D$13,"قريب","منتظم")))))</x:f>
      </x:c>
      <x:c r="M31" s="4"/>
      <x:c r="N31" s="4"/>
      <x:c r="O31" s="4"/>
      <x:c r="P31" s="4"/>
      <x:c r="Q31" s="4"/>
      <x:c r="R31" s="4"/>
      <x:c r="S31" s="4"/>
      <x:c r="T31" s="4"/>
      <x:c r="AA31" t="n">
        <x:f>'الموظفون'!$A$41</x:f>
        <x:v>0</x:v>
      </x:c>
      <x:c r="AE31" t="str">
        <x:f>IF(A31="","",IF(COUNTIF($A$11:$A$70,A31)&gt;1,"خطأ","سليم"))</x:f>
      </x:c>
      <x:c r="AF31" t="str">
        <x:f>IF(B31="","",IF(COUNTIF('الموظفون'!$A$11:$A$60,B31)=0,"خطأ","سليم"))</x:f>
      </x:c>
    </x:row>
    <x:row r="32">
      <x:c r="A32" s="24"/>
      <x:c r="B32" s="24"/>
      <x:c r="C32" s="57" t="str">
        <x:f>IF(B32="","",IFERROR(INDEX('الموظفون'!$B$11:$B$60,MATCH(B32,'الموظفون'!$A$11:$A$60,0)),""))</x:f>
      </x:c>
      <x:c r="D32" s="24"/>
      <x:c r="E32" s="24"/>
      <x:c r="F32" s="24"/>
      <x:c r="G32" s="26"/>
      <x:c r="H32" s="26"/>
      <x:c r="I32" s="71"/>
      <x:c r="J32" s="24"/>
      <x:c r="K32" s="24"/>
      <x:c r="L32" s="57" t="str">
        <x:f>IF(A32="","",IF(OR(B32="",D32="",E32="",H32="",J32=""),"ناقص",IF(J32="مكتمل","مكتمل",IF(H32&lt;'الإعداد'!$D$11,"متأخر",IF(H32&lt;='الإعداد'!$D$11+'الإعداد'!$D$13,"قريب","منتظم")))))</x:f>
      </x:c>
      <x:c r="M32" s="4"/>
      <x:c r="N32" s="4"/>
      <x:c r="O32" s="4"/>
      <x:c r="P32" s="4"/>
      <x:c r="Q32" s="4"/>
      <x:c r="R32" s="4"/>
      <x:c r="S32" s="4"/>
      <x:c r="T32" s="4"/>
      <x:c r="AA32" t="n">
        <x:f>'الموظفون'!$A$42</x:f>
        <x:v>0</x:v>
      </x:c>
      <x:c r="AE32" t="str">
        <x:f>IF(A32="","",IF(COUNTIF($A$11:$A$70,A32)&gt;1,"خطأ","سليم"))</x:f>
      </x:c>
      <x:c r="AF32" t="str">
        <x:f>IF(B32="","",IF(COUNTIF('الموظفون'!$A$11:$A$60,B32)=0,"خطأ","سليم"))</x:f>
      </x:c>
    </x:row>
    <x:row r="33">
      <x:c r="A33" s="24"/>
      <x:c r="B33" s="24"/>
      <x:c r="C33" s="57" t="str">
        <x:f>IF(B33="","",IFERROR(INDEX('الموظفون'!$B$11:$B$60,MATCH(B33,'الموظفون'!$A$11:$A$60,0)),""))</x:f>
      </x:c>
      <x:c r="D33" s="24"/>
      <x:c r="E33" s="24"/>
      <x:c r="F33" s="24"/>
      <x:c r="G33" s="26"/>
      <x:c r="H33" s="26"/>
      <x:c r="I33" s="71"/>
      <x:c r="J33" s="24"/>
      <x:c r="K33" s="24"/>
      <x:c r="L33" s="57" t="str">
        <x:f>IF(A33="","",IF(OR(B33="",D33="",E33="",H33="",J33=""),"ناقص",IF(J33="مكتمل","مكتمل",IF(H33&lt;'الإعداد'!$D$11,"متأخر",IF(H33&lt;='الإعداد'!$D$11+'الإعداد'!$D$13,"قريب","منتظم")))))</x:f>
      </x:c>
      <x:c r="M33" s="4"/>
      <x:c r="N33" s="4"/>
      <x:c r="O33" s="4"/>
      <x:c r="P33" s="4"/>
      <x:c r="Q33" s="4"/>
      <x:c r="R33" s="4"/>
      <x:c r="S33" s="4"/>
      <x:c r="T33" s="4"/>
      <x:c r="AA33" t="n">
        <x:f>'الموظفون'!$A$43</x:f>
        <x:v>0</x:v>
      </x:c>
      <x:c r="AE33" t="str">
        <x:f>IF(A33="","",IF(COUNTIF($A$11:$A$70,A33)&gt;1,"خطأ","سليم"))</x:f>
      </x:c>
      <x:c r="AF33" t="str">
        <x:f>IF(B33="","",IF(COUNTIF('الموظفون'!$A$11:$A$60,B33)=0,"خطأ","سليم"))</x:f>
      </x:c>
    </x:row>
    <x:row r="34">
      <x:c r="A34" s="24"/>
      <x:c r="B34" s="24"/>
      <x:c r="C34" s="57" t="str">
        <x:f>IF(B34="","",IFERROR(INDEX('الموظفون'!$B$11:$B$60,MATCH(B34,'الموظفون'!$A$11:$A$60,0)),""))</x:f>
      </x:c>
      <x:c r="D34" s="24"/>
      <x:c r="E34" s="24"/>
      <x:c r="F34" s="24"/>
      <x:c r="G34" s="26"/>
      <x:c r="H34" s="26"/>
      <x:c r="I34" s="71"/>
      <x:c r="J34" s="24"/>
      <x:c r="K34" s="24"/>
      <x:c r="L34" s="57" t="str">
        <x:f>IF(A34="","",IF(OR(B34="",D34="",E34="",H34="",J34=""),"ناقص",IF(J34="مكتمل","مكتمل",IF(H34&lt;'الإعداد'!$D$11,"متأخر",IF(H34&lt;='الإعداد'!$D$11+'الإعداد'!$D$13,"قريب","منتظم")))))</x:f>
      </x:c>
      <x:c r="M34" s="4"/>
      <x:c r="N34" s="4"/>
      <x:c r="O34" s="4"/>
      <x:c r="P34" s="4"/>
      <x:c r="Q34" s="4"/>
      <x:c r="R34" s="4"/>
      <x:c r="S34" s="4"/>
      <x:c r="T34" s="4"/>
      <x:c r="AA34" t="n">
        <x:f>'الموظفون'!$A$44</x:f>
        <x:v>0</x:v>
      </x:c>
      <x:c r="AE34" t="str">
        <x:f>IF(A34="","",IF(COUNTIF($A$11:$A$70,A34)&gt;1,"خطأ","سليم"))</x:f>
      </x:c>
      <x:c r="AF34" t="str">
        <x:f>IF(B34="","",IF(COUNTIF('الموظفون'!$A$11:$A$60,B34)=0,"خطأ","سليم"))</x:f>
      </x:c>
    </x:row>
    <x:row r="35">
      <x:c r="A35" s="24"/>
      <x:c r="B35" s="24"/>
      <x:c r="C35" s="57" t="str">
        <x:f>IF(B35="","",IFERROR(INDEX('الموظفون'!$B$11:$B$60,MATCH(B35,'الموظفون'!$A$11:$A$60,0)),""))</x:f>
      </x:c>
      <x:c r="D35" s="24"/>
      <x:c r="E35" s="24"/>
      <x:c r="F35" s="24"/>
      <x:c r="G35" s="26"/>
      <x:c r="H35" s="26"/>
      <x:c r="I35" s="71"/>
      <x:c r="J35" s="24"/>
      <x:c r="K35" s="24"/>
      <x:c r="L35" s="57" t="str">
        <x:f>IF(A35="","",IF(OR(B35="",D35="",E35="",H35="",J35=""),"ناقص",IF(J35="مكتمل","مكتمل",IF(H35&lt;'الإعداد'!$D$11,"متأخر",IF(H35&lt;='الإعداد'!$D$11+'الإعداد'!$D$13,"قريب","منتظم")))))</x:f>
      </x:c>
      <x:c r="M35" s="4"/>
      <x:c r="N35" s="4"/>
      <x:c r="O35" s="4"/>
      <x:c r="P35" s="4"/>
      <x:c r="Q35" s="4"/>
      <x:c r="R35" s="4"/>
      <x:c r="S35" s="4"/>
      <x:c r="T35" s="4"/>
      <x:c r="AA35" t="n">
        <x:f>'الموظفون'!$A$45</x:f>
        <x:v>0</x:v>
      </x:c>
      <x:c r="AE35" t="str">
        <x:f>IF(A35="","",IF(COUNTIF($A$11:$A$70,A35)&gt;1,"خطأ","سليم"))</x:f>
      </x:c>
      <x:c r="AF35" t="str">
        <x:f>IF(B35="","",IF(COUNTIF('الموظفون'!$A$11:$A$60,B35)=0,"خطأ","سليم"))</x:f>
      </x:c>
    </x:row>
    <x:row r="36">
      <x:c r="A36" s="24"/>
      <x:c r="B36" s="24"/>
      <x:c r="C36" s="57" t="str">
        <x:f>IF(B36="","",IFERROR(INDEX('الموظفون'!$B$11:$B$60,MATCH(B36,'الموظفون'!$A$11:$A$60,0)),""))</x:f>
      </x:c>
      <x:c r="D36" s="24"/>
      <x:c r="E36" s="24"/>
      <x:c r="F36" s="24"/>
      <x:c r="G36" s="26"/>
      <x:c r="H36" s="26"/>
      <x:c r="I36" s="71"/>
      <x:c r="J36" s="24"/>
      <x:c r="K36" s="24"/>
      <x:c r="L36" s="57" t="str">
        <x:f>IF(A36="","",IF(OR(B36="",D36="",E36="",H36="",J36=""),"ناقص",IF(J36="مكتمل","مكتمل",IF(H36&lt;'الإعداد'!$D$11,"متأخر",IF(H36&lt;='الإعداد'!$D$11+'الإعداد'!$D$13,"قريب","منتظم")))))</x:f>
      </x:c>
      <x:c r="M36" s="4"/>
      <x:c r="N36" s="4"/>
      <x:c r="O36" s="4"/>
      <x:c r="P36" s="4"/>
      <x:c r="Q36" s="4"/>
      <x:c r="R36" s="4"/>
      <x:c r="S36" s="4"/>
      <x:c r="T36" s="4"/>
      <x:c r="AA36" t="n">
        <x:f>'الموظفون'!$A$46</x:f>
        <x:v>0</x:v>
      </x:c>
      <x:c r="AE36" t="str">
        <x:f>IF(A36="","",IF(COUNTIF($A$11:$A$70,A36)&gt;1,"خطأ","سليم"))</x:f>
      </x:c>
      <x:c r="AF36" t="str">
        <x:f>IF(B36="","",IF(COUNTIF('الموظفون'!$A$11:$A$60,B36)=0,"خطأ","سليم"))</x:f>
      </x:c>
    </x:row>
    <x:row r="37">
      <x:c r="A37" s="24"/>
      <x:c r="B37" s="24"/>
      <x:c r="C37" s="57" t="str">
        <x:f>IF(B37="","",IFERROR(INDEX('الموظفون'!$B$11:$B$60,MATCH(B37,'الموظفون'!$A$11:$A$60,0)),""))</x:f>
      </x:c>
      <x:c r="D37" s="24"/>
      <x:c r="E37" s="24"/>
      <x:c r="F37" s="24"/>
      <x:c r="G37" s="26"/>
      <x:c r="H37" s="26"/>
      <x:c r="I37" s="71"/>
      <x:c r="J37" s="24"/>
      <x:c r="K37" s="24"/>
      <x:c r="L37" s="57" t="str">
        <x:f>IF(A37="","",IF(OR(B37="",D37="",E37="",H37="",J37=""),"ناقص",IF(J37="مكتمل","مكتمل",IF(H37&lt;'الإعداد'!$D$11,"متأخر",IF(H37&lt;='الإعداد'!$D$11+'الإعداد'!$D$13,"قريب","منتظم")))))</x:f>
      </x:c>
      <x:c r="M37" s="4"/>
      <x:c r="N37" s="4"/>
      <x:c r="O37" s="4"/>
      <x:c r="P37" s="4"/>
      <x:c r="Q37" s="4"/>
      <x:c r="R37" s="4"/>
      <x:c r="S37" s="4"/>
      <x:c r="T37" s="4"/>
      <x:c r="AA37" t="n">
        <x:f>'الموظفون'!$A$47</x:f>
        <x:v>0</x:v>
      </x:c>
      <x:c r="AE37" t="str">
        <x:f>IF(A37="","",IF(COUNTIF($A$11:$A$70,A37)&gt;1,"خطأ","سليم"))</x:f>
      </x:c>
      <x:c r="AF37" t="str">
        <x:f>IF(B37="","",IF(COUNTIF('الموظفون'!$A$11:$A$60,B37)=0,"خطأ","سليم"))</x:f>
      </x:c>
    </x:row>
    <x:row r="38">
      <x:c r="A38" s="24"/>
      <x:c r="B38" s="24"/>
      <x:c r="C38" s="57" t="str">
        <x:f>IF(B38="","",IFERROR(INDEX('الموظفون'!$B$11:$B$60,MATCH(B38,'الموظفون'!$A$11:$A$60,0)),""))</x:f>
      </x:c>
      <x:c r="D38" s="24"/>
      <x:c r="E38" s="24"/>
      <x:c r="F38" s="24"/>
      <x:c r="G38" s="26"/>
      <x:c r="H38" s="26"/>
      <x:c r="I38" s="71"/>
      <x:c r="J38" s="24"/>
      <x:c r="K38" s="24"/>
      <x:c r="L38" s="57" t="str">
        <x:f>IF(A38="","",IF(OR(B38="",D38="",E38="",H38="",J38=""),"ناقص",IF(J38="مكتمل","مكتمل",IF(H38&lt;'الإعداد'!$D$11,"متأخر",IF(H38&lt;='الإعداد'!$D$11+'الإعداد'!$D$13,"قريب","منتظم")))))</x:f>
      </x:c>
      <x:c r="M38" s="4"/>
      <x:c r="N38" s="4"/>
      <x:c r="O38" s="4"/>
      <x:c r="P38" s="4"/>
      <x:c r="Q38" s="4"/>
      <x:c r="R38" s="4"/>
      <x:c r="S38" s="4"/>
      <x:c r="T38" s="4"/>
      <x:c r="AA38" t="n">
        <x:f>'الموظفون'!$A$48</x:f>
        <x:v>0</x:v>
      </x:c>
      <x:c r="AE38" t="str">
        <x:f>IF(A38="","",IF(COUNTIF($A$11:$A$70,A38)&gt;1,"خطأ","سليم"))</x:f>
      </x:c>
      <x:c r="AF38" t="str">
        <x:f>IF(B38="","",IF(COUNTIF('الموظفون'!$A$11:$A$60,B38)=0,"خطأ","سليم"))</x:f>
      </x:c>
    </x:row>
    <x:row r="39">
      <x:c r="A39" s="24"/>
      <x:c r="B39" s="24"/>
      <x:c r="C39" s="57" t="str">
        <x:f>IF(B39="","",IFERROR(INDEX('الموظفون'!$B$11:$B$60,MATCH(B39,'الموظفون'!$A$11:$A$60,0)),""))</x:f>
      </x:c>
      <x:c r="D39" s="24"/>
      <x:c r="E39" s="24"/>
      <x:c r="F39" s="24"/>
      <x:c r="G39" s="26"/>
      <x:c r="H39" s="26"/>
      <x:c r="I39" s="71"/>
      <x:c r="J39" s="24"/>
      <x:c r="K39" s="24"/>
      <x:c r="L39" s="57" t="str">
        <x:f>IF(A39="","",IF(OR(B39="",D39="",E39="",H39="",J39=""),"ناقص",IF(J39="مكتمل","مكتمل",IF(H39&lt;'الإعداد'!$D$11,"متأخر",IF(H39&lt;='الإعداد'!$D$11+'الإعداد'!$D$13,"قريب","منتظم")))))</x:f>
      </x:c>
      <x:c r="M39" s="4"/>
      <x:c r="N39" s="4"/>
      <x:c r="O39" s="4"/>
      <x:c r="P39" s="4"/>
      <x:c r="Q39" s="4"/>
      <x:c r="R39" s="4"/>
      <x:c r="S39" s="4"/>
      <x:c r="T39" s="4"/>
      <x:c r="AA39" t="n">
        <x:f>'الموظفون'!$A$49</x:f>
        <x:v>0</x:v>
      </x:c>
      <x:c r="AE39" t="str">
        <x:f>IF(A39="","",IF(COUNTIF($A$11:$A$70,A39)&gt;1,"خطأ","سليم"))</x:f>
      </x:c>
      <x:c r="AF39" t="str">
        <x:f>IF(B39="","",IF(COUNTIF('الموظفون'!$A$11:$A$60,B39)=0,"خطأ","سليم"))</x:f>
      </x:c>
    </x:row>
    <x:row r="40">
      <x:c r="A40" s="24"/>
      <x:c r="B40" s="24"/>
      <x:c r="C40" s="57" t="str">
        <x:f>IF(B40="","",IFERROR(INDEX('الموظفون'!$B$11:$B$60,MATCH(B40,'الموظفون'!$A$11:$A$60,0)),""))</x:f>
      </x:c>
      <x:c r="D40" s="24"/>
      <x:c r="E40" s="24"/>
      <x:c r="F40" s="24"/>
      <x:c r="G40" s="26"/>
      <x:c r="H40" s="26"/>
      <x:c r="I40" s="71"/>
      <x:c r="J40" s="24"/>
      <x:c r="K40" s="24"/>
      <x:c r="L40" s="57" t="str">
        <x:f>IF(A40="","",IF(OR(B40="",D40="",E40="",H40="",J40=""),"ناقص",IF(J40="مكتمل","مكتمل",IF(H40&lt;'الإعداد'!$D$11,"متأخر",IF(H40&lt;='الإعداد'!$D$11+'الإعداد'!$D$13,"قريب","منتظم")))))</x:f>
      </x:c>
      <x:c r="M40" s="4"/>
      <x:c r="N40" s="4"/>
      <x:c r="O40" s="4"/>
      <x:c r="P40" s="4"/>
      <x:c r="Q40" s="4"/>
      <x:c r="R40" s="4"/>
      <x:c r="S40" s="4"/>
      <x:c r="T40" s="4"/>
      <x:c r="AA40" t="n">
        <x:f>'الموظفون'!$A$50</x:f>
        <x:v>0</x:v>
      </x:c>
      <x:c r="AE40" t="str">
        <x:f>IF(A40="","",IF(COUNTIF($A$11:$A$70,A40)&gt;1,"خطأ","سليم"))</x:f>
      </x:c>
      <x:c r="AF40" t="str">
        <x:f>IF(B40="","",IF(COUNTIF('الموظفون'!$A$11:$A$60,B40)=0,"خطأ","سليم"))</x:f>
      </x:c>
    </x:row>
    <x:row r="41">
      <x:c r="A41" s="24"/>
      <x:c r="B41" s="24"/>
      <x:c r="C41" s="57" t="str">
        <x:f>IF(B41="","",IFERROR(INDEX('الموظفون'!$B$11:$B$60,MATCH(B41,'الموظفون'!$A$11:$A$60,0)),""))</x:f>
      </x:c>
      <x:c r="D41" s="24"/>
      <x:c r="E41" s="24"/>
      <x:c r="F41" s="24"/>
      <x:c r="G41" s="26"/>
      <x:c r="H41" s="26"/>
      <x:c r="I41" s="71"/>
      <x:c r="J41" s="24"/>
      <x:c r="K41" s="24"/>
      <x:c r="L41" s="57" t="str">
        <x:f>IF(A41="","",IF(OR(B41="",D41="",E41="",H41="",J41=""),"ناقص",IF(J41="مكتمل","مكتمل",IF(H41&lt;'الإعداد'!$D$11,"متأخر",IF(H41&lt;='الإعداد'!$D$11+'الإعداد'!$D$13,"قريب","منتظم")))))</x:f>
      </x:c>
      <x:c r="M41" s="4"/>
      <x:c r="N41" s="4"/>
      <x:c r="O41" s="4"/>
      <x:c r="P41" s="4"/>
      <x:c r="Q41" s="4"/>
      <x:c r="R41" s="4"/>
      <x:c r="S41" s="4"/>
      <x:c r="T41" s="4"/>
      <x:c r="AA41" t="n">
        <x:f>'الموظفون'!$A$51</x:f>
        <x:v>0</x:v>
      </x:c>
      <x:c r="AE41" t="str">
        <x:f>IF(A41="","",IF(COUNTIF($A$11:$A$70,A41)&gt;1,"خطأ","سليم"))</x:f>
      </x:c>
      <x:c r="AF41" t="str">
        <x:f>IF(B41="","",IF(COUNTIF('الموظفون'!$A$11:$A$60,B41)=0,"خطأ","سليم"))</x:f>
      </x:c>
    </x:row>
    <x:row r="42">
      <x:c r="A42" s="24"/>
      <x:c r="B42" s="24"/>
      <x:c r="C42" s="57" t="str">
        <x:f>IF(B42="","",IFERROR(INDEX('الموظفون'!$B$11:$B$60,MATCH(B42,'الموظفون'!$A$11:$A$60,0)),""))</x:f>
      </x:c>
      <x:c r="D42" s="24"/>
      <x:c r="E42" s="24"/>
      <x:c r="F42" s="24"/>
      <x:c r="G42" s="26"/>
      <x:c r="H42" s="26"/>
      <x:c r="I42" s="71"/>
      <x:c r="J42" s="24"/>
      <x:c r="K42" s="24"/>
      <x:c r="L42" s="57" t="str">
        <x:f>IF(A42="","",IF(OR(B42="",D42="",E42="",H42="",J42=""),"ناقص",IF(J42="مكتمل","مكتمل",IF(H42&lt;'الإعداد'!$D$11,"متأخر",IF(H42&lt;='الإعداد'!$D$11+'الإعداد'!$D$13,"قريب","منتظم")))))</x:f>
      </x:c>
      <x:c r="M42" s="4"/>
      <x:c r="N42" s="4"/>
      <x:c r="O42" s="4"/>
      <x:c r="P42" s="4"/>
      <x:c r="Q42" s="4"/>
      <x:c r="R42" s="4"/>
      <x:c r="S42" s="4"/>
      <x:c r="T42" s="4"/>
      <x:c r="AA42" t="n">
        <x:f>'الموظفون'!$A$52</x:f>
        <x:v>0</x:v>
      </x:c>
      <x:c r="AE42" t="str">
        <x:f>IF(A42="","",IF(COUNTIF($A$11:$A$70,A42)&gt;1,"خطأ","سليم"))</x:f>
      </x:c>
      <x:c r="AF42" t="str">
        <x:f>IF(B42="","",IF(COUNTIF('الموظفون'!$A$11:$A$60,B42)=0,"خطأ","سليم"))</x:f>
      </x:c>
    </x:row>
    <x:row r="43">
      <x:c r="A43" s="24"/>
      <x:c r="B43" s="24"/>
      <x:c r="C43" s="57" t="str">
        <x:f>IF(B43="","",IFERROR(INDEX('الموظفون'!$B$11:$B$60,MATCH(B43,'الموظفون'!$A$11:$A$60,0)),""))</x:f>
      </x:c>
      <x:c r="D43" s="24"/>
      <x:c r="E43" s="24"/>
      <x:c r="F43" s="24"/>
      <x:c r="G43" s="26"/>
      <x:c r="H43" s="26"/>
      <x:c r="I43" s="71"/>
      <x:c r="J43" s="24"/>
      <x:c r="K43" s="24"/>
      <x:c r="L43" s="57" t="str">
        <x:f>IF(A43="","",IF(OR(B43="",D43="",E43="",H43="",J43=""),"ناقص",IF(J43="مكتمل","مكتمل",IF(H43&lt;'الإعداد'!$D$11,"متأخر",IF(H43&lt;='الإعداد'!$D$11+'الإعداد'!$D$13,"قريب","منتظم")))))</x:f>
      </x:c>
      <x:c r="M43" s="4"/>
      <x:c r="N43" s="4"/>
      <x:c r="O43" s="4"/>
      <x:c r="P43" s="4"/>
      <x:c r="Q43" s="4"/>
      <x:c r="R43" s="4"/>
      <x:c r="S43" s="4"/>
      <x:c r="T43" s="4"/>
      <x:c r="AA43" t="n">
        <x:f>'الموظفون'!$A$53</x:f>
        <x:v>0</x:v>
      </x:c>
      <x:c r="AE43" t="str">
        <x:f>IF(A43="","",IF(COUNTIF($A$11:$A$70,A43)&gt;1,"خطأ","سليم"))</x:f>
      </x:c>
      <x:c r="AF43" t="str">
        <x:f>IF(B43="","",IF(COUNTIF('الموظفون'!$A$11:$A$60,B43)=0,"خطأ","سليم"))</x:f>
      </x:c>
    </x:row>
    <x:row r="44">
      <x:c r="A44" s="24"/>
      <x:c r="B44" s="24"/>
      <x:c r="C44" s="57" t="str">
        <x:f>IF(B44="","",IFERROR(INDEX('الموظفون'!$B$11:$B$60,MATCH(B44,'الموظفون'!$A$11:$A$60,0)),""))</x:f>
      </x:c>
      <x:c r="D44" s="24"/>
      <x:c r="E44" s="24"/>
      <x:c r="F44" s="24"/>
      <x:c r="G44" s="26"/>
      <x:c r="H44" s="26"/>
      <x:c r="I44" s="71"/>
      <x:c r="J44" s="24"/>
      <x:c r="K44" s="24"/>
      <x:c r="L44" s="57" t="str">
        <x:f>IF(A44="","",IF(OR(B44="",D44="",E44="",H44="",J44=""),"ناقص",IF(J44="مكتمل","مكتمل",IF(H44&lt;'الإعداد'!$D$11,"متأخر",IF(H44&lt;='الإعداد'!$D$11+'الإعداد'!$D$13,"قريب","منتظم")))))</x:f>
      </x:c>
      <x:c r="M44" s="4"/>
      <x:c r="N44" s="4"/>
      <x:c r="O44" s="4"/>
      <x:c r="P44" s="4"/>
      <x:c r="Q44" s="4"/>
      <x:c r="R44" s="4"/>
      <x:c r="S44" s="4"/>
      <x:c r="T44" s="4"/>
      <x:c r="AA44" t="n">
        <x:f>'الموظفون'!$A$54</x:f>
        <x:v>0</x:v>
      </x:c>
      <x:c r="AE44" t="str">
        <x:f>IF(A44="","",IF(COUNTIF($A$11:$A$70,A44)&gt;1,"خطأ","سليم"))</x:f>
      </x:c>
      <x:c r="AF44" t="str">
        <x:f>IF(B44="","",IF(COUNTIF('الموظفون'!$A$11:$A$60,B44)=0,"خطأ","سليم"))</x:f>
      </x:c>
    </x:row>
    <x:row r="45">
      <x:c r="A45" s="24"/>
      <x:c r="B45" s="24"/>
      <x:c r="C45" s="57" t="str">
        <x:f>IF(B45="","",IFERROR(INDEX('الموظفون'!$B$11:$B$60,MATCH(B45,'الموظفون'!$A$11:$A$60,0)),""))</x:f>
      </x:c>
      <x:c r="D45" s="24"/>
      <x:c r="E45" s="24"/>
      <x:c r="F45" s="24"/>
      <x:c r="G45" s="26"/>
      <x:c r="H45" s="26"/>
      <x:c r="I45" s="71"/>
      <x:c r="J45" s="24"/>
      <x:c r="K45" s="24"/>
      <x:c r="L45" s="57" t="str">
        <x:f>IF(A45="","",IF(OR(B45="",D45="",E45="",H45="",J45=""),"ناقص",IF(J45="مكتمل","مكتمل",IF(H45&lt;'الإعداد'!$D$11,"متأخر",IF(H45&lt;='الإعداد'!$D$11+'الإعداد'!$D$13,"قريب","منتظم")))))</x:f>
      </x:c>
      <x:c r="M45" s="4"/>
      <x:c r="N45" s="4"/>
      <x:c r="O45" s="4"/>
      <x:c r="P45" s="4"/>
      <x:c r="Q45" s="4"/>
      <x:c r="R45" s="4"/>
      <x:c r="S45" s="4"/>
      <x:c r="T45" s="4"/>
      <x:c r="AA45" t="n">
        <x:f>'الموظفون'!$A$55</x:f>
        <x:v>0</x:v>
      </x:c>
      <x:c r="AE45" t="str">
        <x:f>IF(A45="","",IF(COUNTIF($A$11:$A$70,A45)&gt;1,"خطأ","سليم"))</x:f>
      </x:c>
      <x:c r="AF45" t="str">
        <x:f>IF(B45="","",IF(COUNTIF('الموظفون'!$A$11:$A$60,B45)=0,"خطأ","سليم"))</x:f>
      </x:c>
    </x:row>
    <x:row r="46">
      <x:c r="A46" s="24"/>
      <x:c r="B46" s="24"/>
      <x:c r="C46" s="57" t="str">
        <x:f>IF(B46="","",IFERROR(INDEX('الموظفون'!$B$11:$B$60,MATCH(B46,'الموظفون'!$A$11:$A$60,0)),""))</x:f>
      </x:c>
      <x:c r="D46" s="24"/>
      <x:c r="E46" s="24"/>
      <x:c r="F46" s="24"/>
      <x:c r="G46" s="26"/>
      <x:c r="H46" s="26"/>
      <x:c r="I46" s="71"/>
      <x:c r="J46" s="24"/>
      <x:c r="K46" s="24"/>
      <x:c r="L46" s="57" t="str">
        <x:f>IF(A46="","",IF(OR(B46="",D46="",E46="",H46="",J46=""),"ناقص",IF(J46="مكتمل","مكتمل",IF(H46&lt;'الإعداد'!$D$11,"متأخر",IF(H46&lt;='الإعداد'!$D$11+'الإعداد'!$D$13,"قريب","منتظم")))))</x:f>
      </x:c>
      <x:c r="M46" s="4"/>
      <x:c r="N46" s="4"/>
      <x:c r="O46" s="4"/>
      <x:c r="P46" s="4"/>
      <x:c r="Q46" s="4"/>
      <x:c r="R46" s="4"/>
      <x:c r="S46" s="4"/>
      <x:c r="T46" s="4"/>
      <x:c r="AA46" t="n">
        <x:f>'الموظفون'!$A$56</x:f>
        <x:v>0</x:v>
      </x:c>
      <x:c r="AE46" t="str">
        <x:f>IF(A46="","",IF(COUNTIF($A$11:$A$70,A46)&gt;1,"خطأ","سليم"))</x:f>
      </x:c>
      <x:c r="AF46" t="str">
        <x:f>IF(B46="","",IF(COUNTIF('الموظفون'!$A$11:$A$60,B46)=0,"خطأ","سليم"))</x:f>
      </x:c>
    </x:row>
    <x:row r="47">
      <x:c r="A47" s="24"/>
      <x:c r="B47" s="24"/>
      <x:c r="C47" s="57" t="str">
        <x:f>IF(B47="","",IFERROR(INDEX('الموظفون'!$B$11:$B$60,MATCH(B47,'الموظفون'!$A$11:$A$60,0)),""))</x:f>
      </x:c>
      <x:c r="D47" s="24"/>
      <x:c r="E47" s="24"/>
      <x:c r="F47" s="24"/>
      <x:c r="G47" s="26"/>
      <x:c r="H47" s="26"/>
      <x:c r="I47" s="71"/>
      <x:c r="J47" s="24"/>
      <x:c r="K47" s="24"/>
      <x:c r="L47" s="57" t="str">
        <x:f>IF(A47="","",IF(OR(B47="",D47="",E47="",H47="",J47=""),"ناقص",IF(J47="مكتمل","مكتمل",IF(H47&lt;'الإعداد'!$D$11,"متأخر",IF(H47&lt;='الإعداد'!$D$11+'الإعداد'!$D$13,"قريب","منتظم")))))</x:f>
      </x:c>
      <x:c r="M47" s="4"/>
      <x:c r="N47" s="4"/>
      <x:c r="O47" s="4"/>
      <x:c r="P47" s="4"/>
      <x:c r="Q47" s="4"/>
      <x:c r="R47" s="4"/>
      <x:c r="S47" s="4"/>
      <x:c r="T47" s="4"/>
      <x:c r="AA47" t="n">
        <x:f>'الموظفون'!$A$57</x:f>
        <x:v>0</x:v>
      </x:c>
      <x:c r="AE47" t="str">
        <x:f>IF(A47="","",IF(COUNTIF($A$11:$A$70,A47)&gt;1,"خطأ","سليم"))</x:f>
      </x:c>
      <x:c r="AF47" t="str">
        <x:f>IF(B47="","",IF(COUNTIF('الموظفون'!$A$11:$A$60,B47)=0,"خطأ","سليم"))</x:f>
      </x:c>
    </x:row>
    <x:row r="48">
      <x:c r="A48" s="24"/>
      <x:c r="B48" s="24"/>
      <x:c r="C48" s="57" t="str">
        <x:f>IF(B48="","",IFERROR(INDEX('الموظفون'!$B$11:$B$60,MATCH(B48,'الموظفون'!$A$11:$A$60,0)),""))</x:f>
      </x:c>
      <x:c r="D48" s="24"/>
      <x:c r="E48" s="24"/>
      <x:c r="F48" s="24"/>
      <x:c r="G48" s="26"/>
      <x:c r="H48" s="26"/>
      <x:c r="I48" s="71"/>
      <x:c r="J48" s="24"/>
      <x:c r="K48" s="24"/>
      <x:c r="L48" s="57" t="str">
        <x:f>IF(A48="","",IF(OR(B48="",D48="",E48="",H48="",J48=""),"ناقص",IF(J48="مكتمل","مكتمل",IF(H48&lt;'الإعداد'!$D$11,"متأخر",IF(H48&lt;='الإعداد'!$D$11+'الإعداد'!$D$13,"قريب","منتظم")))))</x:f>
      </x:c>
      <x:c r="M48" s="4"/>
      <x:c r="N48" s="4"/>
      <x:c r="O48" s="4"/>
      <x:c r="P48" s="4"/>
      <x:c r="Q48" s="4"/>
      <x:c r="R48" s="4"/>
      <x:c r="S48" s="4"/>
      <x:c r="T48" s="4"/>
      <x:c r="AA48" t="n">
        <x:f>'الموظفون'!$A$58</x:f>
        <x:v>0</x:v>
      </x:c>
      <x:c r="AE48" t="str">
        <x:f>IF(A48="","",IF(COUNTIF($A$11:$A$70,A48)&gt;1,"خطأ","سليم"))</x:f>
      </x:c>
      <x:c r="AF48" t="str">
        <x:f>IF(B48="","",IF(COUNTIF('الموظفون'!$A$11:$A$60,B48)=0,"خطأ","سليم"))</x:f>
      </x:c>
    </x:row>
    <x:row r="49">
      <x:c r="A49" s="24"/>
      <x:c r="B49" s="24"/>
      <x:c r="C49" s="57" t="str">
        <x:f>IF(B49="","",IFERROR(INDEX('الموظفون'!$B$11:$B$60,MATCH(B49,'الموظفون'!$A$11:$A$60,0)),""))</x:f>
      </x:c>
      <x:c r="D49" s="24"/>
      <x:c r="E49" s="24"/>
      <x:c r="F49" s="24"/>
      <x:c r="G49" s="26"/>
      <x:c r="H49" s="26"/>
      <x:c r="I49" s="71"/>
      <x:c r="J49" s="24"/>
      <x:c r="K49" s="24"/>
      <x:c r="L49" s="57" t="str">
        <x:f>IF(A49="","",IF(OR(B49="",D49="",E49="",H49="",J49=""),"ناقص",IF(J49="مكتمل","مكتمل",IF(H49&lt;'الإعداد'!$D$11,"متأخر",IF(H49&lt;='الإعداد'!$D$11+'الإعداد'!$D$13,"قريب","منتظم")))))</x:f>
      </x:c>
      <x:c r="M49" s="4"/>
      <x:c r="N49" s="4"/>
      <x:c r="O49" s="4"/>
      <x:c r="P49" s="4"/>
      <x:c r="Q49" s="4"/>
      <x:c r="R49" s="4"/>
      <x:c r="S49" s="4"/>
      <x:c r="T49" s="4"/>
      <x:c r="AA49" t="n">
        <x:f>'الموظفون'!$A$59</x:f>
        <x:v>0</x:v>
      </x:c>
      <x:c r="AE49" t="str">
        <x:f>IF(A49="","",IF(COUNTIF($A$11:$A$70,A49)&gt;1,"خطأ","سليم"))</x:f>
      </x:c>
      <x:c r="AF49" t="str">
        <x:f>IF(B49="","",IF(COUNTIF('الموظفون'!$A$11:$A$60,B49)=0,"خطأ","سليم"))</x:f>
      </x:c>
    </x:row>
    <x:row r="50">
      <x:c r="A50" s="24"/>
      <x:c r="B50" s="24"/>
      <x:c r="C50" s="57" t="str">
        <x:f>IF(B50="","",IFERROR(INDEX('الموظفون'!$B$11:$B$60,MATCH(B50,'الموظفون'!$A$11:$A$60,0)),""))</x:f>
      </x:c>
      <x:c r="D50" s="24"/>
      <x:c r="E50" s="24"/>
      <x:c r="F50" s="24"/>
      <x:c r="G50" s="26"/>
      <x:c r="H50" s="26"/>
      <x:c r="I50" s="71"/>
      <x:c r="J50" s="24"/>
      <x:c r="K50" s="24"/>
      <x:c r="L50" s="57" t="str">
        <x:f>IF(A50="","",IF(OR(B50="",D50="",E50="",H50="",J50=""),"ناقص",IF(J50="مكتمل","مكتمل",IF(H50&lt;'الإعداد'!$D$11,"متأخر",IF(H50&lt;='الإعداد'!$D$11+'الإعداد'!$D$13,"قريب","منتظم")))))</x:f>
      </x:c>
      <x:c r="M50" s="4"/>
      <x:c r="N50" s="4"/>
      <x:c r="O50" s="4"/>
      <x:c r="P50" s="4"/>
      <x:c r="Q50" s="4"/>
      <x:c r="R50" s="4"/>
      <x:c r="S50" s="4"/>
      <x:c r="T50" s="4"/>
      <x:c r="AA50" t="n">
        <x:f>'الموظفون'!$A$60</x:f>
        <x:v>0</x:v>
      </x:c>
      <x:c r="AE50" t="str">
        <x:f>IF(A50="","",IF(COUNTIF($A$11:$A$70,A50)&gt;1,"خطأ","سليم"))</x:f>
      </x:c>
      <x:c r="AF50" t="str">
        <x:f>IF(B50="","",IF(COUNTIF('الموظفون'!$A$11:$A$60,B50)=0,"خطأ","سليم"))</x:f>
      </x:c>
    </x:row>
    <x:row r="51">
      <x:c r="A51" s="24"/>
      <x:c r="B51" s="24"/>
      <x:c r="C51" s="57" t="str">
        <x:f>IF(B51="","",IFERROR(INDEX('الموظفون'!$B$11:$B$60,MATCH(B51,'الموظفون'!$A$11:$A$60,0)),""))</x:f>
      </x:c>
      <x:c r="D51" s="24"/>
      <x:c r="E51" s="24"/>
      <x:c r="F51" s="24"/>
      <x:c r="G51" s="26"/>
      <x:c r="H51" s="26"/>
      <x:c r="I51" s="71"/>
      <x:c r="J51" s="24"/>
      <x:c r="K51" s="24"/>
      <x:c r="L51" s="57" t="str">
        <x:f>IF(A51="","",IF(OR(B51="",D51="",E51="",H51="",J51=""),"ناقص",IF(J51="مكتمل","مكتمل",IF(H51&lt;'الإعداد'!$D$11,"متأخر",IF(H51&lt;='الإعداد'!$D$11+'الإعداد'!$D$13,"قريب","منتظم")))))</x:f>
      </x:c>
      <x:c r="M51" s="4"/>
      <x:c r="N51" s="4"/>
      <x:c r="O51" s="4"/>
      <x:c r="P51" s="4"/>
      <x:c r="Q51" s="4"/>
      <x:c r="R51" s="4"/>
      <x:c r="S51" s="4"/>
      <x:c r="T51" s="4"/>
      <x:c r="AA51" t="n">
        <x:f>'الموظفون'!$A$61</x:f>
        <x:v>0</x:v>
      </x:c>
      <x:c r="AE51" t="str">
        <x:f>IF(A51="","",IF(COUNTIF($A$11:$A$70,A51)&gt;1,"خطأ","سليم"))</x:f>
      </x:c>
      <x:c r="AF51" t="str">
        <x:f>IF(B51="","",IF(COUNTIF('الموظفون'!$A$11:$A$60,B51)=0,"خطأ","سليم"))</x:f>
      </x:c>
    </x:row>
    <x:row r="52">
      <x:c r="A52" s="24"/>
      <x:c r="B52" s="24"/>
      <x:c r="C52" s="57" t="str">
        <x:f>IF(B52="","",IFERROR(INDEX('الموظفون'!$B$11:$B$60,MATCH(B52,'الموظفون'!$A$11:$A$60,0)),""))</x:f>
      </x:c>
      <x:c r="D52" s="24"/>
      <x:c r="E52" s="24"/>
      <x:c r="F52" s="24"/>
      <x:c r="G52" s="26"/>
      <x:c r="H52" s="26"/>
      <x:c r="I52" s="71"/>
      <x:c r="J52" s="24"/>
      <x:c r="K52" s="24"/>
      <x:c r="L52" s="57" t="str">
        <x:f>IF(A52="","",IF(OR(B52="",D52="",E52="",H52="",J52=""),"ناقص",IF(J52="مكتمل","مكتمل",IF(H52&lt;'الإعداد'!$D$11,"متأخر",IF(H52&lt;='الإعداد'!$D$11+'الإعداد'!$D$13,"قريب","منتظم")))))</x:f>
      </x:c>
      <x:c r="M52" s="4"/>
      <x:c r="N52" s="4"/>
      <x:c r="O52" s="4"/>
      <x:c r="P52" s="4"/>
      <x:c r="Q52" s="4"/>
      <x:c r="R52" s="4"/>
      <x:c r="S52" s="4"/>
      <x:c r="T52" s="4"/>
      <x:c r="AA52" t="n">
        <x:f>'الموظفون'!$A$62</x:f>
        <x:v>0</x:v>
      </x:c>
      <x:c r="AE52" t="str">
        <x:f>IF(A52="","",IF(COUNTIF($A$11:$A$70,A52)&gt;1,"خطأ","سليم"))</x:f>
      </x:c>
      <x:c r="AF52" t="str">
        <x:f>IF(B52="","",IF(COUNTIF('الموظفون'!$A$11:$A$60,B52)=0,"خطأ","سليم"))</x:f>
      </x:c>
    </x:row>
    <x:row r="53">
      <x:c r="A53" s="24"/>
      <x:c r="B53" s="24"/>
      <x:c r="C53" s="57" t="str">
        <x:f>IF(B53="","",IFERROR(INDEX('الموظفون'!$B$11:$B$60,MATCH(B53,'الموظفون'!$A$11:$A$60,0)),""))</x:f>
      </x:c>
      <x:c r="D53" s="24"/>
      <x:c r="E53" s="24"/>
      <x:c r="F53" s="24"/>
      <x:c r="G53" s="26"/>
      <x:c r="H53" s="26"/>
      <x:c r="I53" s="71"/>
      <x:c r="J53" s="24"/>
      <x:c r="K53" s="24"/>
      <x:c r="L53" s="57" t="str">
        <x:f>IF(A53="","",IF(OR(B53="",D53="",E53="",H53="",J53=""),"ناقص",IF(J53="مكتمل","مكتمل",IF(H53&lt;'الإعداد'!$D$11,"متأخر",IF(H53&lt;='الإعداد'!$D$11+'الإعداد'!$D$13,"قريب","منتظم")))))</x:f>
      </x:c>
      <x:c r="M53" s="4"/>
      <x:c r="N53" s="4"/>
      <x:c r="O53" s="4"/>
      <x:c r="P53" s="4"/>
      <x:c r="Q53" s="4"/>
      <x:c r="R53" s="4"/>
      <x:c r="S53" s="4"/>
      <x:c r="T53" s="4"/>
      <x:c r="AA53" t="n">
        <x:f>'الموظفون'!$A$63</x:f>
        <x:v>0</x:v>
      </x:c>
      <x:c r="AE53" t="str">
        <x:f>IF(A53="","",IF(COUNTIF($A$11:$A$70,A53)&gt;1,"خطأ","سليم"))</x:f>
      </x:c>
      <x:c r="AF53" t="str">
        <x:f>IF(B53="","",IF(COUNTIF('الموظفون'!$A$11:$A$60,B53)=0,"خطأ","سليم"))</x:f>
      </x:c>
    </x:row>
    <x:row r="54">
      <x:c r="A54" s="24"/>
      <x:c r="B54" s="24"/>
      <x:c r="C54" s="57" t="str">
        <x:f>IF(B54="","",IFERROR(INDEX('الموظفون'!$B$11:$B$60,MATCH(B54,'الموظفون'!$A$11:$A$60,0)),""))</x:f>
      </x:c>
      <x:c r="D54" s="24"/>
      <x:c r="E54" s="24"/>
      <x:c r="F54" s="24"/>
      <x:c r="G54" s="26"/>
      <x:c r="H54" s="26"/>
      <x:c r="I54" s="71"/>
      <x:c r="J54" s="24"/>
      <x:c r="K54" s="24"/>
      <x:c r="L54" s="57" t="str">
        <x:f>IF(A54="","",IF(OR(B54="",D54="",E54="",H54="",J54=""),"ناقص",IF(J54="مكتمل","مكتمل",IF(H54&lt;'الإعداد'!$D$11,"متأخر",IF(H54&lt;='الإعداد'!$D$11+'الإعداد'!$D$13,"قريب","منتظم")))))</x:f>
      </x:c>
      <x:c r="M54" s="4"/>
      <x:c r="N54" s="4"/>
      <x:c r="O54" s="4"/>
      <x:c r="P54" s="4"/>
      <x:c r="Q54" s="4"/>
      <x:c r="R54" s="4"/>
      <x:c r="S54" s="4"/>
      <x:c r="T54" s="4"/>
      <x:c r="AA54" t="n">
        <x:f>'الموظفون'!$A$64</x:f>
        <x:v>0</x:v>
      </x:c>
      <x:c r="AE54" t="str">
        <x:f>IF(A54="","",IF(COUNTIF($A$11:$A$70,A54)&gt;1,"خطأ","سليم"))</x:f>
      </x:c>
      <x:c r="AF54" t="str">
        <x:f>IF(B54="","",IF(COUNTIF('الموظفون'!$A$11:$A$60,B54)=0,"خطأ","سليم"))</x:f>
      </x:c>
    </x:row>
    <x:row r="55">
      <x:c r="A55" s="24"/>
      <x:c r="B55" s="24"/>
      <x:c r="C55" s="57" t="str">
        <x:f>IF(B55="","",IFERROR(INDEX('الموظفون'!$B$11:$B$60,MATCH(B55,'الموظفون'!$A$11:$A$60,0)),""))</x:f>
      </x:c>
      <x:c r="D55" s="24"/>
      <x:c r="E55" s="24"/>
      <x:c r="F55" s="24"/>
      <x:c r="G55" s="26"/>
      <x:c r="H55" s="26"/>
      <x:c r="I55" s="71"/>
      <x:c r="J55" s="24"/>
      <x:c r="K55" s="24"/>
      <x:c r="L55" s="57" t="str">
        <x:f>IF(A55="","",IF(OR(B55="",D55="",E55="",H55="",J55=""),"ناقص",IF(J55="مكتمل","مكتمل",IF(H55&lt;'الإعداد'!$D$11,"متأخر",IF(H55&lt;='الإعداد'!$D$11+'الإعداد'!$D$13,"قريب","منتظم")))))</x:f>
      </x:c>
      <x:c r="M55" s="4"/>
      <x:c r="N55" s="4"/>
      <x:c r="O55" s="4"/>
      <x:c r="P55" s="4"/>
      <x:c r="Q55" s="4"/>
      <x:c r="R55" s="4"/>
      <x:c r="S55" s="4"/>
      <x:c r="T55" s="4"/>
      <x:c r="AA55" t="n">
        <x:f>'الموظفون'!$A$65</x:f>
        <x:v>0</x:v>
      </x:c>
      <x:c r="AE55" t="str">
        <x:f>IF(A55="","",IF(COUNTIF($A$11:$A$70,A55)&gt;1,"خطأ","سليم"))</x:f>
      </x:c>
      <x:c r="AF55" t="str">
        <x:f>IF(B55="","",IF(COUNTIF('الموظفون'!$A$11:$A$60,B55)=0,"خطأ","سليم"))</x:f>
      </x:c>
    </x:row>
    <x:row r="56">
      <x:c r="A56" s="24"/>
      <x:c r="B56" s="24"/>
      <x:c r="C56" s="57" t="str">
        <x:f>IF(B56="","",IFERROR(INDEX('الموظفون'!$B$11:$B$60,MATCH(B56,'الموظفون'!$A$11:$A$60,0)),""))</x:f>
      </x:c>
      <x:c r="D56" s="24"/>
      <x:c r="E56" s="24"/>
      <x:c r="F56" s="24"/>
      <x:c r="G56" s="26"/>
      <x:c r="H56" s="26"/>
      <x:c r="I56" s="71"/>
      <x:c r="J56" s="24"/>
      <x:c r="K56" s="24"/>
      <x:c r="L56" s="57" t="str">
        <x:f>IF(A56="","",IF(OR(B56="",D56="",E56="",H56="",J56=""),"ناقص",IF(J56="مكتمل","مكتمل",IF(H56&lt;'الإعداد'!$D$11,"متأخر",IF(H56&lt;='الإعداد'!$D$11+'الإعداد'!$D$13,"قريب","منتظم")))))</x:f>
      </x:c>
      <x:c r="M56" s="4"/>
      <x:c r="N56" s="4"/>
      <x:c r="O56" s="4"/>
      <x:c r="P56" s="4"/>
      <x:c r="Q56" s="4"/>
      <x:c r="R56" s="4"/>
      <x:c r="S56" s="4"/>
      <x:c r="T56" s="4"/>
      <x:c r="AA56" t="n">
        <x:f>'الموظفون'!$A$66</x:f>
        <x:v>0</x:v>
      </x:c>
      <x:c r="AE56" t="str">
        <x:f>IF(A56="","",IF(COUNTIF($A$11:$A$70,A56)&gt;1,"خطأ","سليم"))</x:f>
      </x:c>
      <x:c r="AF56" t="str">
        <x:f>IF(B56="","",IF(COUNTIF('الموظفون'!$A$11:$A$60,B56)=0,"خطأ","سليم"))</x:f>
      </x:c>
    </x:row>
    <x:row r="57">
      <x:c r="A57" s="24"/>
      <x:c r="B57" s="24"/>
      <x:c r="C57" s="57" t="str">
        <x:f>IF(B57="","",IFERROR(INDEX('الموظفون'!$B$11:$B$60,MATCH(B57,'الموظفون'!$A$11:$A$60,0)),""))</x:f>
      </x:c>
      <x:c r="D57" s="24"/>
      <x:c r="E57" s="24"/>
      <x:c r="F57" s="24"/>
      <x:c r="G57" s="26"/>
      <x:c r="H57" s="26"/>
      <x:c r="I57" s="71"/>
      <x:c r="J57" s="24"/>
      <x:c r="K57" s="24"/>
      <x:c r="L57" s="57" t="str">
        <x:f>IF(A57="","",IF(OR(B57="",D57="",E57="",H57="",J57=""),"ناقص",IF(J57="مكتمل","مكتمل",IF(H57&lt;'الإعداد'!$D$11,"متأخر",IF(H57&lt;='الإعداد'!$D$11+'الإعداد'!$D$13,"قريب","منتظم")))))</x:f>
      </x:c>
      <x:c r="M57" s="4"/>
      <x:c r="N57" s="4"/>
      <x:c r="O57" s="4"/>
      <x:c r="P57" s="4"/>
      <x:c r="Q57" s="4"/>
      <x:c r="R57" s="4"/>
      <x:c r="S57" s="4"/>
      <x:c r="T57" s="4"/>
      <x:c r="AA57" t="n">
        <x:f>'الموظفون'!$A$67</x:f>
        <x:v>0</x:v>
      </x:c>
      <x:c r="AE57" t="str">
        <x:f>IF(A57="","",IF(COUNTIF($A$11:$A$70,A57)&gt;1,"خطأ","سليم"))</x:f>
      </x:c>
      <x:c r="AF57" t="str">
        <x:f>IF(B57="","",IF(COUNTIF('الموظفون'!$A$11:$A$60,B57)=0,"خطأ","سليم"))</x:f>
      </x:c>
    </x:row>
    <x:row r="58">
      <x:c r="A58" s="24"/>
      <x:c r="B58" s="24"/>
      <x:c r="C58" s="57" t="str">
        <x:f>IF(B58="","",IFERROR(INDEX('الموظفون'!$B$11:$B$60,MATCH(B58,'الموظفون'!$A$11:$A$60,0)),""))</x:f>
      </x:c>
      <x:c r="D58" s="24"/>
      <x:c r="E58" s="24"/>
      <x:c r="F58" s="24"/>
      <x:c r="G58" s="26"/>
      <x:c r="H58" s="26"/>
      <x:c r="I58" s="71"/>
      <x:c r="J58" s="24"/>
      <x:c r="K58" s="24"/>
      <x:c r="L58" s="57" t="str">
        <x:f>IF(A58="","",IF(OR(B58="",D58="",E58="",H58="",J58=""),"ناقص",IF(J58="مكتمل","مكتمل",IF(H58&lt;'الإعداد'!$D$11,"متأخر",IF(H58&lt;='الإعداد'!$D$11+'الإعداد'!$D$13,"قريب","منتظم")))))</x:f>
      </x:c>
      <x:c r="M58" s="4"/>
      <x:c r="N58" s="4"/>
      <x:c r="O58" s="4"/>
      <x:c r="P58" s="4"/>
      <x:c r="Q58" s="4"/>
      <x:c r="R58" s="4"/>
      <x:c r="S58" s="4"/>
      <x:c r="T58" s="4"/>
      <x:c r="AA58" t="n">
        <x:f>'الموظفون'!$A$68</x:f>
        <x:v>0</x:v>
      </x:c>
      <x:c r="AE58" t="str">
        <x:f>IF(A58="","",IF(COUNTIF($A$11:$A$70,A58)&gt;1,"خطأ","سليم"))</x:f>
      </x:c>
      <x:c r="AF58" t="str">
        <x:f>IF(B58="","",IF(COUNTIF('الموظفون'!$A$11:$A$60,B58)=0,"خطأ","سليم"))</x:f>
      </x:c>
    </x:row>
    <x:row r="59">
      <x:c r="A59" s="24"/>
      <x:c r="B59" s="24"/>
      <x:c r="C59" s="57" t="str">
        <x:f>IF(B59="","",IFERROR(INDEX('الموظفون'!$B$11:$B$60,MATCH(B59,'الموظفون'!$A$11:$A$60,0)),""))</x:f>
      </x:c>
      <x:c r="D59" s="24"/>
      <x:c r="E59" s="24"/>
      <x:c r="F59" s="24"/>
      <x:c r="G59" s="26"/>
      <x:c r="H59" s="26"/>
      <x:c r="I59" s="71"/>
      <x:c r="J59" s="24"/>
      <x:c r="K59" s="24"/>
      <x:c r="L59" s="57" t="str">
        <x:f>IF(A59="","",IF(OR(B59="",D59="",E59="",H59="",J59=""),"ناقص",IF(J59="مكتمل","مكتمل",IF(H59&lt;'الإعداد'!$D$11,"متأخر",IF(H59&lt;='الإعداد'!$D$11+'الإعداد'!$D$13,"قريب","منتظم")))))</x:f>
      </x:c>
      <x:c r="M59" s="4"/>
      <x:c r="N59" s="4"/>
      <x:c r="O59" s="4"/>
      <x:c r="P59" s="4"/>
      <x:c r="Q59" s="4"/>
      <x:c r="R59" s="4"/>
      <x:c r="S59" s="4"/>
      <x:c r="T59" s="4"/>
      <x:c r="AA59" t="n">
        <x:f>'الموظفون'!$A$69</x:f>
        <x:v>0</x:v>
      </x:c>
      <x:c r="AE59" t="str">
        <x:f>IF(A59="","",IF(COUNTIF($A$11:$A$70,A59)&gt;1,"خطأ","سليم"))</x:f>
      </x:c>
      <x:c r="AF59" t="str">
        <x:f>IF(B59="","",IF(COUNTIF('الموظفون'!$A$11:$A$60,B59)=0,"خطأ","سليم"))</x:f>
      </x:c>
    </x:row>
    <x:row r="60">
      <x:c r="A60" s="24"/>
      <x:c r="B60" s="24"/>
      <x:c r="C60" s="57" t="str">
        <x:f>IF(B60="","",IFERROR(INDEX('الموظفون'!$B$11:$B$60,MATCH(B60,'الموظفون'!$A$11:$A$60,0)),""))</x:f>
      </x:c>
      <x:c r="D60" s="24"/>
      <x:c r="E60" s="24"/>
      <x:c r="F60" s="24"/>
      <x:c r="G60" s="26"/>
      <x:c r="H60" s="26"/>
      <x:c r="I60" s="71"/>
      <x:c r="J60" s="24"/>
      <x:c r="K60" s="24"/>
      <x:c r="L60" s="57" t="str">
        <x:f>IF(A60="","",IF(OR(B60="",D60="",E60="",H60="",J60=""),"ناقص",IF(J60="مكتمل","مكتمل",IF(H60&lt;'الإعداد'!$D$11,"متأخر",IF(H60&lt;='الإعداد'!$D$11+'الإعداد'!$D$13,"قريب","منتظم")))))</x:f>
      </x:c>
      <x:c r="M60" s="4"/>
      <x:c r="N60" s="4"/>
      <x:c r="O60" s="4"/>
      <x:c r="P60" s="4"/>
      <x:c r="Q60" s="4"/>
      <x:c r="R60" s="4"/>
      <x:c r="S60" s="4"/>
      <x:c r="T60" s="4"/>
      <x:c r="AA60" t="n">
        <x:f>'الموظفون'!$A$70</x:f>
        <x:v>0</x:v>
      </x:c>
      <x:c r="AE60" t="str">
        <x:f>IF(A60="","",IF(COUNTIF($A$11:$A$70,A60)&gt;1,"خطأ","سليم"))</x:f>
      </x:c>
      <x:c r="AF60" t="str">
        <x:f>IF(B60="","",IF(COUNTIF('الموظفون'!$A$11:$A$60,B60)=0,"خطأ","سليم"))</x:f>
      </x:c>
    </x:row>
    <x:row r="61">
      <x:c r="A61" s="24"/>
      <x:c r="B61" s="24"/>
      <x:c r="C61" s="57" t="str">
        <x:f>IF(B61="","",IFERROR(INDEX('الموظفون'!$B$11:$B$60,MATCH(B61,'الموظفون'!$A$11:$A$60,0)),""))</x:f>
      </x:c>
      <x:c r="D61" s="24"/>
      <x:c r="E61" s="24"/>
      <x:c r="F61" s="24"/>
      <x:c r="G61" s="26"/>
      <x:c r="H61" s="26"/>
      <x:c r="I61" s="71"/>
      <x:c r="J61" s="24"/>
      <x:c r="K61" s="24"/>
      <x:c r="L61" s="57" t="str">
        <x:f>IF(A61="","",IF(OR(B61="",D61="",E61="",H61="",J61=""),"ناقص",IF(J61="مكتمل","مكتمل",IF(H61&lt;'الإعداد'!$D$11,"متأخر",IF(H61&lt;='الإعداد'!$D$11+'الإعداد'!$D$13,"قريب","منتظم")))))</x:f>
      </x:c>
      <x:c r="M61" s="4"/>
      <x:c r="N61" s="4"/>
      <x:c r="O61" s="4"/>
      <x:c r="P61" s="4"/>
      <x:c r="Q61" s="4"/>
      <x:c r="R61" s="4"/>
      <x:c r="S61" s="4"/>
      <x:c r="T61" s="4"/>
      <x:c r="AE61" t="str">
        <x:f>IF(A61="","",IF(COUNTIF($A$11:$A$70,A61)&gt;1,"خطأ","سليم"))</x:f>
      </x:c>
      <x:c r="AF61" t="str">
        <x:f>IF(B61="","",IF(COUNTIF('الموظفون'!$A$11:$A$60,B61)=0,"خطأ","سليم"))</x:f>
      </x:c>
    </x:row>
    <x:row r="62">
      <x:c r="A62" s="24"/>
      <x:c r="B62" s="24"/>
      <x:c r="C62" s="57" t="str">
        <x:f>IF(B62="","",IFERROR(INDEX('الموظفون'!$B$11:$B$60,MATCH(B62,'الموظفون'!$A$11:$A$60,0)),""))</x:f>
      </x:c>
      <x:c r="D62" s="24"/>
      <x:c r="E62" s="24"/>
      <x:c r="F62" s="24"/>
      <x:c r="G62" s="26"/>
      <x:c r="H62" s="26"/>
      <x:c r="I62" s="71"/>
      <x:c r="J62" s="24"/>
      <x:c r="K62" s="24"/>
      <x:c r="L62" s="57" t="str">
        <x:f>IF(A62="","",IF(OR(B62="",D62="",E62="",H62="",J62=""),"ناقص",IF(J62="مكتمل","مكتمل",IF(H62&lt;'الإعداد'!$D$11,"متأخر",IF(H62&lt;='الإعداد'!$D$11+'الإعداد'!$D$13,"قريب","منتظم")))))</x:f>
      </x:c>
      <x:c r="M62" s="4"/>
      <x:c r="N62" s="4"/>
      <x:c r="O62" s="4"/>
      <x:c r="P62" s="4"/>
      <x:c r="Q62" s="4"/>
      <x:c r="R62" s="4"/>
      <x:c r="S62" s="4"/>
      <x:c r="T62" s="4"/>
      <x:c r="AE62" t="str">
        <x:f>IF(A62="","",IF(COUNTIF($A$11:$A$70,A62)&gt;1,"خطأ","سليم"))</x:f>
      </x:c>
      <x:c r="AF62" t="str">
        <x:f>IF(B62="","",IF(COUNTIF('الموظفون'!$A$11:$A$60,B62)=0,"خطأ","سليم"))</x:f>
      </x:c>
    </x:row>
    <x:row r="63">
      <x:c r="A63" s="24"/>
      <x:c r="B63" s="24"/>
      <x:c r="C63" s="57" t="str">
        <x:f>IF(B63="","",IFERROR(INDEX('الموظفون'!$B$11:$B$60,MATCH(B63,'الموظفون'!$A$11:$A$60,0)),""))</x:f>
      </x:c>
      <x:c r="D63" s="24"/>
      <x:c r="E63" s="24"/>
      <x:c r="F63" s="24"/>
      <x:c r="G63" s="26"/>
      <x:c r="H63" s="26"/>
      <x:c r="I63" s="71"/>
      <x:c r="J63" s="24"/>
      <x:c r="K63" s="24"/>
      <x:c r="L63" s="57" t="str">
        <x:f>IF(A63="","",IF(OR(B63="",D63="",E63="",H63="",J63=""),"ناقص",IF(J63="مكتمل","مكتمل",IF(H63&lt;'الإعداد'!$D$11,"متأخر",IF(H63&lt;='الإعداد'!$D$11+'الإعداد'!$D$13,"قريب","منتظم")))))</x:f>
      </x:c>
      <x:c r="M63" s="4"/>
      <x:c r="N63" s="4"/>
      <x:c r="O63" s="4"/>
      <x:c r="P63" s="4"/>
      <x:c r="Q63" s="4"/>
      <x:c r="R63" s="4"/>
      <x:c r="S63" s="4"/>
      <x:c r="T63" s="4"/>
      <x:c r="AE63" t="str">
        <x:f>IF(A63="","",IF(COUNTIF($A$11:$A$70,A63)&gt;1,"خطأ","سليم"))</x:f>
      </x:c>
      <x:c r="AF63" t="str">
        <x:f>IF(B63="","",IF(COUNTIF('الموظفون'!$A$11:$A$60,B63)=0,"خطأ","سليم"))</x:f>
      </x:c>
    </x:row>
    <x:row r="64">
      <x:c r="A64" s="24"/>
      <x:c r="B64" s="24"/>
      <x:c r="C64" s="57" t="str">
        <x:f>IF(B64="","",IFERROR(INDEX('الموظفون'!$B$11:$B$60,MATCH(B64,'الموظفون'!$A$11:$A$60,0)),""))</x:f>
      </x:c>
      <x:c r="D64" s="24"/>
      <x:c r="E64" s="24"/>
      <x:c r="F64" s="24"/>
      <x:c r="G64" s="26"/>
      <x:c r="H64" s="26"/>
      <x:c r="I64" s="71"/>
      <x:c r="J64" s="24"/>
      <x:c r="K64" s="24"/>
      <x:c r="L64" s="57" t="str">
        <x:f>IF(A64="","",IF(OR(B64="",D64="",E64="",H64="",J64=""),"ناقص",IF(J64="مكتمل","مكتمل",IF(H64&lt;'الإعداد'!$D$11,"متأخر",IF(H64&lt;='الإعداد'!$D$11+'الإعداد'!$D$13,"قريب","منتظم")))))</x:f>
      </x:c>
      <x:c r="M64" s="4"/>
      <x:c r="N64" s="4"/>
      <x:c r="O64" s="4"/>
      <x:c r="P64" s="4"/>
      <x:c r="Q64" s="4"/>
      <x:c r="R64" s="4"/>
      <x:c r="S64" s="4"/>
      <x:c r="T64" s="4"/>
      <x:c r="AE64" t="str">
        <x:f>IF(A64="","",IF(COUNTIF($A$11:$A$70,A64)&gt;1,"خطأ","سليم"))</x:f>
      </x:c>
      <x:c r="AF64" t="str">
        <x:f>IF(B64="","",IF(COUNTIF('الموظفون'!$A$11:$A$60,B64)=0,"خطأ","سليم"))</x:f>
      </x:c>
    </x:row>
    <x:row r="65">
      <x:c r="A65" s="24"/>
      <x:c r="B65" s="24"/>
      <x:c r="C65" s="57" t="str">
        <x:f>IF(B65="","",IFERROR(INDEX('الموظفون'!$B$11:$B$60,MATCH(B65,'الموظفون'!$A$11:$A$60,0)),""))</x:f>
      </x:c>
      <x:c r="D65" s="24"/>
      <x:c r="E65" s="24"/>
      <x:c r="F65" s="24"/>
      <x:c r="G65" s="26"/>
      <x:c r="H65" s="26"/>
      <x:c r="I65" s="71"/>
      <x:c r="J65" s="24"/>
      <x:c r="K65" s="24"/>
      <x:c r="L65" s="57" t="str">
        <x:f>IF(A65="","",IF(OR(B65="",D65="",E65="",H65="",J65=""),"ناقص",IF(J65="مكتمل","مكتمل",IF(H65&lt;'الإعداد'!$D$11,"متأخر",IF(H65&lt;='الإعداد'!$D$11+'الإعداد'!$D$13,"قريب","منتظم")))))</x:f>
      </x:c>
      <x:c r="M65" s="4"/>
      <x:c r="N65" s="4"/>
      <x:c r="O65" s="4"/>
      <x:c r="P65" s="4"/>
      <x:c r="Q65" s="4"/>
      <x:c r="R65" s="4"/>
      <x:c r="S65" s="4"/>
      <x:c r="T65" s="4"/>
      <x:c r="AE65" t="str">
        <x:f>IF(A65="","",IF(COUNTIF($A$11:$A$70,A65)&gt;1,"خطأ","سليم"))</x:f>
      </x:c>
      <x:c r="AF65" t="str">
        <x:f>IF(B65="","",IF(COUNTIF('الموظفون'!$A$11:$A$60,B65)=0,"خطأ","سليم"))</x:f>
      </x:c>
    </x:row>
    <x:row r="66">
      <x:c r="A66" s="24"/>
      <x:c r="B66" s="24"/>
      <x:c r="C66" s="57" t="str">
        <x:f>IF(B66="","",IFERROR(INDEX('الموظفون'!$B$11:$B$60,MATCH(B66,'الموظفون'!$A$11:$A$60,0)),""))</x:f>
      </x:c>
      <x:c r="D66" s="24"/>
      <x:c r="E66" s="24"/>
      <x:c r="F66" s="24"/>
      <x:c r="G66" s="26"/>
      <x:c r="H66" s="26"/>
      <x:c r="I66" s="71"/>
      <x:c r="J66" s="24"/>
      <x:c r="K66" s="24"/>
      <x:c r="L66" s="57" t="str">
        <x:f>IF(A66="","",IF(OR(B66="",D66="",E66="",H66="",J66=""),"ناقص",IF(J66="مكتمل","مكتمل",IF(H66&lt;'الإعداد'!$D$11,"متأخر",IF(H66&lt;='الإعداد'!$D$11+'الإعداد'!$D$13,"قريب","منتظم")))))</x:f>
      </x:c>
      <x:c r="M66" s="4"/>
      <x:c r="N66" s="4"/>
      <x:c r="O66" s="4"/>
      <x:c r="P66" s="4"/>
      <x:c r="Q66" s="4"/>
      <x:c r="R66" s="4"/>
      <x:c r="S66" s="4"/>
      <x:c r="T66" s="4"/>
      <x:c r="AE66" t="str">
        <x:f>IF(A66="","",IF(COUNTIF($A$11:$A$70,A66)&gt;1,"خطأ","سليم"))</x:f>
      </x:c>
      <x:c r="AF66" t="str">
        <x:f>IF(B66="","",IF(COUNTIF('الموظفون'!$A$11:$A$60,B66)=0,"خطأ","سليم"))</x:f>
      </x:c>
    </x:row>
    <x:row r="67">
      <x:c r="A67" s="24"/>
      <x:c r="B67" s="24"/>
      <x:c r="C67" s="57" t="str">
        <x:f>IF(B67="","",IFERROR(INDEX('الموظفون'!$B$11:$B$60,MATCH(B67,'الموظفون'!$A$11:$A$60,0)),""))</x:f>
      </x:c>
      <x:c r="D67" s="24"/>
      <x:c r="E67" s="24"/>
      <x:c r="F67" s="24"/>
      <x:c r="G67" s="26"/>
      <x:c r="H67" s="26"/>
      <x:c r="I67" s="71"/>
      <x:c r="J67" s="24"/>
      <x:c r="K67" s="24"/>
      <x:c r="L67" s="57" t="str">
        <x:f>IF(A67="","",IF(OR(B67="",D67="",E67="",H67="",J67=""),"ناقص",IF(J67="مكتمل","مكتمل",IF(H67&lt;'الإعداد'!$D$11,"متأخر",IF(H67&lt;='الإعداد'!$D$11+'الإعداد'!$D$13,"قريب","منتظم")))))</x:f>
      </x:c>
      <x:c r="M67" s="4"/>
      <x:c r="N67" s="4"/>
      <x:c r="O67" s="4"/>
      <x:c r="P67" s="4"/>
      <x:c r="Q67" s="4"/>
      <x:c r="R67" s="4"/>
      <x:c r="S67" s="4"/>
      <x:c r="T67" s="4"/>
      <x:c r="AE67" t="str">
        <x:f>IF(A67="","",IF(COUNTIF($A$11:$A$70,A67)&gt;1,"خطأ","سليم"))</x:f>
      </x:c>
      <x:c r="AF67" t="str">
        <x:f>IF(B67="","",IF(COUNTIF('الموظفون'!$A$11:$A$60,B67)=0,"خطأ","سليم"))</x:f>
      </x:c>
    </x:row>
    <x:row r="68">
      <x:c r="A68" s="24"/>
      <x:c r="B68" s="24"/>
      <x:c r="C68" s="57" t="str">
        <x:f>IF(B68="","",IFERROR(INDEX('الموظفون'!$B$11:$B$60,MATCH(B68,'الموظفون'!$A$11:$A$60,0)),""))</x:f>
      </x:c>
      <x:c r="D68" s="24"/>
      <x:c r="E68" s="24"/>
      <x:c r="F68" s="24"/>
      <x:c r="G68" s="26"/>
      <x:c r="H68" s="26"/>
      <x:c r="I68" s="71"/>
      <x:c r="J68" s="24"/>
      <x:c r="K68" s="24"/>
      <x:c r="L68" s="57" t="str">
        <x:f>IF(A68="","",IF(OR(B68="",D68="",E68="",H68="",J68=""),"ناقص",IF(J68="مكتمل","مكتمل",IF(H68&lt;'الإعداد'!$D$11,"متأخر",IF(H68&lt;='الإعداد'!$D$11+'الإعداد'!$D$13,"قريب","منتظم")))))</x:f>
      </x:c>
      <x:c r="M68" s="4"/>
      <x:c r="N68" s="4"/>
      <x:c r="O68" s="4"/>
      <x:c r="P68" s="4"/>
      <x:c r="Q68" s="4"/>
      <x:c r="R68" s="4"/>
      <x:c r="S68" s="4"/>
      <x:c r="T68" s="4"/>
      <x:c r="AE68" t="str">
        <x:f>IF(A68="","",IF(COUNTIF($A$11:$A$70,A68)&gt;1,"خطأ","سليم"))</x:f>
      </x:c>
      <x:c r="AF68" t="str">
        <x:f>IF(B68="","",IF(COUNTIF('الموظفون'!$A$11:$A$60,B68)=0,"خطأ","سليم"))</x:f>
      </x:c>
    </x:row>
    <x:row r="69">
      <x:c r="A69" s="24"/>
      <x:c r="B69" s="24"/>
      <x:c r="C69" s="57" t="str">
        <x:f>IF(B69="","",IFERROR(INDEX('الموظفون'!$B$11:$B$60,MATCH(B69,'الموظفون'!$A$11:$A$60,0)),""))</x:f>
      </x:c>
      <x:c r="D69" s="24"/>
      <x:c r="E69" s="24"/>
      <x:c r="F69" s="24"/>
      <x:c r="G69" s="26"/>
      <x:c r="H69" s="26"/>
      <x:c r="I69" s="71"/>
      <x:c r="J69" s="24"/>
      <x:c r="K69" s="24"/>
      <x:c r="L69" s="57" t="str">
        <x:f>IF(A69="","",IF(OR(B69="",D69="",E69="",H69="",J69=""),"ناقص",IF(J69="مكتمل","مكتمل",IF(H69&lt;'الإعداد'!$D$11,"متأخر",IF(H69&lt;='الإعداد'!$D$11+'الإعداد'!$D$13,"قريب","منتظم")))))</x:f>
      </x:c>
      <x:c r="M69" s="4"/>
      <x:c r="N69" s="4"/>
      <x:c r="O69" s="4"/>
      <x:c r="P69" s="4"/>
      <x:c r="Q69" s="4"/>
      <x:c r="R69" s="4"/>
      <x:c r="S69" s="4"/>
      <x:c r="T69" s="4"/>
      <x:c r="AE69" t="str">
        <x:f>IF(A69="","",IF(COUNTIF($A$11:$A$70,A69)&gt;1,"خطأ","سليم"))</x:f>
      </x:c>
      <x:c r="AF69" t="str">
        <x:f>IF(B69="","",IF(COUNTIF('الموظفون'!$A$11:$A$60,B69)=0,"خطأ","سليم"))</x:f>
      </x:c>
    </x:row>
    <x:row r="70">
      <x:c r="A70" s="25"/>
      <x:c r="B70" s="25"/>
      <x:c r="C70" s="58" t="str">
        <x:f>IF(B70="","",IFERROR(INDEX('الموظفون'!$B$11:$B$60,MATCH(B70,'الموظفون'!$A$11:$A$60,0)),""))</x:f>
      </x:c>
      <x:c r="D70" s="25"/>
      <x:c r="E70" s="25"/>
      <x:c r="F70" s="25"/>
      <x:c r="G70" s="60"/>
      <x:c r="H70" s="60"/>
      <x:c r="I70" s="72"/>
      <x:c r="J70" s="25"/>
      <x:c r="K70" s="25"/>
      <x:c r="L70" s="58" t="str">
        <x:f>IF(A70="","",IF(OR(B70="",D70="",E70="",H70="",J70=""),"ناقص",IF(J70="مكتمل","مكتمل",IF(H70&lt;'الإعداد'!$D$11,"متأخر",IF(H70&lt;='الإعداد'!$D$11+'الإعداد'!$D$13,"قريب","منتظم")))))</x:f>
      </x:c>
      <x:c r="M70" s="4"/>
      <x:c r="N70" s="4"/>
      <x:c r="O70" s="4"/>
      <x:c r="P70" s="4"/>
      <x:c r="Q70" s="4"/>
      <x:c r="R70" s="4"/>
      <x:c r="S70" s="4"/>
      <x:c r="T70" s="4"/>
      <x:c r="AE70" t="str">
        <x:f>IF(A70="","",IF(COUNTIF($A$11:$A$70,A70)&gt;1,"خطأ","سليم"))</x:f>
      </x:c>
      <x:c r="AF70" t="str">
        <x:f>IF(B70="","",IF(COUNTIF('الموظفون'!$A$11:$A$60,B70)=0,"خطأ","سليم"))</x:f>
      </x:c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70">
    <x:cfRule type="containsText" dxfId="7" priority="1" operator="containsText" text="متأخر"/>
  </x:conditionalFormatting>
  <x:dataValidations count="3">
    <x:dataValidation type="list" sqref="B11:B70">
      <x:formula1>$AA$1:$AA$60</x:formula1>
    </x:dataValidation>
    <x:dataValidation type="list" sqref="E11:E70">
      <x:formula1>$AB$1:$AB$5</x:formula1>
    </x:dataValidation>
    <x:dataValidation type="list" sqref="J11:J70">
      <x:formula1>$AC$1:$AC$5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b3d366eb04d48ec"/>
  </x:tableParts>
</x:worksheet>
</file>

<file path=xl/worksheets/sheet7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2" hidden="0" customWidth="1"/>
    <x:col min="4" max="4" width="24" hidden="0" customWidth="1"/>
    <x:col min="5" max="5" width="15" hidden="0" customWidth="1"/>
    <x:col min="6" max="6" width="15" hidden="0" customWidth="1"/>
    <x:col min="7" max="7" width="19" hidden="0" customWidth="1"/>
    <x:col min="8" max="8" width="30" hidden="0" customWidth="1"/>
    <x:col min="9" max="9" width="18" hidden="0" customWidth="1"/>
    <x:col min="27" max="27" width="2" hidden="1" customWidth="1"/>
    <x:col min="28" max="28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'الموظفون'!$A$11</x:f>
        <x:v>E-001</x:v>
      </x:c>
      <x:c r="AB1" t="str">
        <x:v>عقد العمل</x:v>
      </x:c>
    </x:row>
    <x:row r="2" ht="24" customHeight="1">
      <x:c r="A2" s="7" t="str">
        <x:v>الرئيسية</x:v>
      </x:c>
      <x:c r="B2" s="7" t="str">
        <x:v>الرئيسية</x:v>
      </x:c>
      <x:c r="C2" s="7" t="str">
        <x:v>لوحة التحكم</x:v>
      </x:c>
      <x:c r="D2" s="7" t="str">
        <x:v>لوحة التحكم</x:v>
      </x:c>
      <x:c r="E2" s="7" t="str">
        <x:v>الموظفون</x:v>
      </x:c>
      <x:c r="F2" s="7" t="str">
        <x:v>الموظفون</x:v>
      </x:c>
      <x:c r="G2" s="7" t="str">
        <x:v>المتابعات</x:v>
      </x:c>
      <x:c r="H2" s="7" t="str">
        <x:v>المتابعات</x:v>
      </x:c>
      <x:c r="I2" s="7" t="str">
        <x:v>الأهداف</x:v>
      </x:c>
      <x:c r="J2" s="7" t="str">
        <x:v>الأهداف</x:v>
      </x:c>
      <x:c r="K2" s="7" t="str">
        <x:v>التطوير</x:v>
      </x:c>
      <x:c r="L2" s="7" t="str">
        <x:v>التطوير</x:v>
      </x:c>
      <x:c r="M2" s="8" t="str">
        <x:v>المستندات</x:v>
      </x:c>
      <x:c r="N2" s="8" t="str">
        <x:v>المستندات</x:v>
      </x:c>
      <x:c r="O2" s="7" t="str">
        <x:v>الإعداد</x:v>
      </x:c>
      <x:c r="P2" s="7" t="str">
        <x:v>الإعداد</x:v>
      </x:c>
      <x:c r="Q2" s="7" t="str">
        <x:v>الإعداد</x:v>
      </x:c>
      <x:c r="R2" s="7" t="str">
        <x:v>التدقيق</x:v>
      </x:c>
      <x:c r="S2" s="7" t="str">
        <x:v>التدقيق</x:v>
      </x:c>
      <x:c r="T2" s="7" t="str">
        <x:v>التدقيق</x:v>
      </x:c>
      <x:c r="AA2" t="str">
        <x:f>'الموظفون'!$A$12</x:f>
        <x:v>E-002</x:v>
      </x:c>
      <x:c r="AB2" t="str">
        <x:v>وثيقة الهوية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'الموظفون'!$A$13</x:f>
        <x:v>E-003</x:v>
      </x:c>
      <x:c r="AB3" t="str">
        <x:v>تصريح العمل</x:v>
      </x:c>
    </x:row>
    <x:row r="4" ht="20" customHeight="1">
      <x:c r="A4" s="10" t="str">
        <x:v>تجديد المستندات</x:v>
      </x:c>
      <x:c r="B4" s="10" t="str">
        <x:v>تجديد المستندات</x:v>
      </x:c>
      <x:c r="C4" s="10" t="str">
        <x:v>تجديد المستندات</x:v>
      </x:c>
      <x:c r="D4" s="10" t="str">
        <x:v>تجديد المستندات</x:v>
      </x:c>
      <x:c r="E4" s="10" t="str">
        <x:v>تجديد المستندات</x:v>
      </x:c>
      <x:c r="F4" s="10" t="str">
        <x:v>تجديد المستندات</x:v>
      </x:c>
      <x:c r="G4" s="10" t="str">
        <x:v>تجديد المستندات</x:v>
      </x:c>
      <x:c r="H4" s="10" t="str">
        <x:v>تجديد المستندات</x:v>
      </x:c>
      <x:c r="I4" s="10" t="str">
        <x:v>تجديد المستندات</x:v>
      </x:c>
      <x:c r="J4" s="10" t="str">
        <x:v>تجديد المستندات</x:v>
      </x:c>
      <x:c r="K4" s="10" t="str">
        <x:v>تجديد المستندات</x:v>
      </x:c>
      <x:c r="L4" s="10" t="str">
        <x:v>تجديد المستندات</x:v>
      </x:c>
      <x:c r="M4" s="10" t="str">
        <x:v>تجديد المستندات</x:v>
      </x:c>
      <x:c r="N4" s="10" t="str">
        <x:v>تجديد المستندات</x:v>
      </x:c>
      <x:c r="O4" s="10" t="str">
        <x:v>تجديد المستندات</x:v>
      </x:c>
      <x:c r="P4" s="10" t="str">
        <x:v>تجديد المستندات</x:v>
      </x:c>
      <x:c r="Q4" s="10" t="str">
        <x:v>تجديد المستندات</x:v>
      </x:c>
      <x:c r="R4" s="10" t="str">
        <x:v>تجديد المستندات</x:v>
      </x:c>
      <x:c r="S4" s="10" t="str">
        <x:v>تجديد المستندات</x:v>
      </x:c>
      <x:c r="T4" s="10" t="str">
        <x:v>تجديد المستندات</x:v>
      </x:c>
      <x:c r="AA4" t="str">
        <x:f>'الموظفون'!$A$14</x:f>
        <x:v>E-004</x:v>
      </x:c>
      <x:c r="AB4" t="str">
        <x:v>إقرار السياسات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'الموظفون'!$A$15</x:f>
        <x:v>E-005</x:v>
      </x:c>
      <x:c r="AB5" t="str">
        <x:v>شهادة</x:v>
      </x:c>
    </x:row>
    <x:row r="6" ht="22" customHeight="1">
      <x:c r="A6" s="12" t="str">
        <x:v>متابعة مستندات الموظفين</x:v>
      </x:c>
      <x:c r="B6" s="12" t="str">
        <x:v>متابعة مستندات الموظفين</x:v>
      </x:c>
      <x:c r="C6" s="12" t="str">
        <x:v>متابعة مستندات الموظفين</x:v>
      </x:c>
      <x:c r="D6" s="12" t="str">
        <x:v>متابعة مستندات الموظفين</x:v>
      </x:c>
      <x:c r="E6" s="12" t="str">
        <x:v>متابعة مستندات الموظفين</x:v>
      </x:c>
      <x:c r="F6" s="12" t="str">
        <x:v>متابعة مستندات الموظفين</x:v>
      </x:c>
      <x:c r="G6" s="12" t="str">
        <x:v>متابعة مستندات الموظفين</x:v>
      </x:c>
      <x:c r="H6" s="12" t="str">
        <x:v>متابعة مستندات الموظفين</x:v>
      </x:c>
      <x:c r="I6" s="12" t="str">
        <x:v>متابعة مستندات الموظفين</x:v>
      </x:c>
      <x:c r="J6" s="12" t="str">
        <x:v>متابعة مستندات الموظفين</x:v>
      </x:c>
      <x:c r="K6" s="12" t="str">
        <x:v>متابعة مستندات الموظفين</x:v>
      </x:c>
      <x:c r="L6" s="12" t="str">
        <x:v>متابعة مستندات الموظفين</x:v>
      </x:c>
      <x:c r="M6" s="12" t="str">
        <x:v>متابعة مستندات الموظفين</x:v>
      </x:c>
      <x:c r="N6" s="12" t="str">
        <x:v>متابعة مستندات الموظفين</x:v>
      </x:c>
      <x:c r="O6" s="12" t="str">
        <x:v>متابعة مستندات الموظفين</x:v>
      </x:c>
      <x:c r="P6" s="12" t="str">
        <x:v>متابعة مستندات الموظفين</x:v>
      </x:c>
      <x:c r="Q6" s="12" t="str">
        <x:v>متابعة مستندات الموظفين</x:v>
      </x:c>
      <x:c r="R6" s="12" t="str">
        <x:v>متابعة مستندات الموظفين</x:v>
      </x:c>
      <x:c r="S6" s="12" t="str">
        <x:v>متابعة مستندات الموظفين</x:v>
      </x:c>
      <x:c r="T6" s="12" t="str">
        <x:v>متابعة مستندات الموظفين</x:v>
      </x:c>
      <x:c r="AA6" t="str">
        <x:f>'الموظفون'!$A$16</x:f>
        <x:v>E-006</x:v>
      </x:c>
    </x:row>
    <x:row r="7" ht="22" customHeight="1">
      <x:c r="A7" s="13" t="str">
        <x:v>تابع المستندات المطلوبة دون تخزين الملفات الحساسة داخل المصنف.</x:v>
      </x:c>
      <x:c r="B7" s="13" t="str">
        <x:v>تابع المستندات المطلوبة دون تخزين الملفات الحساسة داخل المصنف.</x:v>
      </x:c>
      <x:c r="C7" s="13" t="str">
        <x:v>تابع المستندات المطلوبة دون تخزين الملفات الحساسة داخل المصنف.</x:v>
      </x:c>
      <x:c r="D7" s="13" t="str">
        <x:v>تابع المستندات المطلوبة دون تخزين الملفات الحساسة داخل المصنف.</x:v>
      </x:c>
      <x:c r="E7" s="13" t="str">
        <x:v>تابع المستندات المطلوبة دون تخزين الملفات الحساسة داخل المصنف.</x:v>
      </x:c>
      <x:c r="F7" s="13" t="str">
        <x:v>تابع المستندات المطلوبة دون تخزين الملفات الحساسة داخل المصنف.</x:v>
      </x:c>
      <x:c r="G7" s="13" t="str">
        <x:v>تابع المستندات المطلوبة دون تخزين الملفات الحساسة داخل المصنف.</x:v>
      </x:c>
      <x:c r="H7" s="13" t="str">
        <x:v>تابع المستندات المطلوبة دون تخزين الملفات الحساسة داخل المصنف.</x:v>
      </x:c>
      <x:c r="I7" s="13" t="str">
        <x:v>تابع المستندات المطلوبة دون تخزين الملفات الحساسة داخل المصنف.</x:v>
      </x:c>
      <x:c r="J7" s="13" t="str">
        <x:v>تابع المستندات المطلوبة دون تخزين الملفات الحساسة داخل المصنف.</x:v>
      </x:c>
      <x:c r="K7" s="13" t="str">
        <x:v>تابع المستندات المطلوبة دون تخزين الملفات الحساسة داخل المصنف.</x:v>
      </x:c>
      <x:c r="L7" s="13" t="str">
        <x:v>تابع المستندات المطلوبة دون تخزين الملفات الحساسة داخل المصنف.</x:v>
      </x:c>
      <x:c r="M7" s="13" t="str">
        <x:v>تابع المستندات المطلوبة دون تخزين الملفات الحساسة داخل المصنف.</x:v>
      </x:c>
      <x:c r="N7" s="13" t="str">
        <x:v>تابع المستندات المطلوبة دون تخزين الملفات الحساسة داخل المصنف.</x:v>
      </x:c>
      <x:c r="O7" s="13" t="str">
        <x:v>تابع المستندات المطلوبة دون تخزين الملفات الحساسة داخل المصنف.</x:v>
      </x:c>
      <x:c r="P7" s="13" t="str">
        <x:v>تابع المستندات المطلوبة دون تخزين الملفات الحساسة داخل المصنف.</x:v>
      </x:c>
      <x:c r="Q7" s="13" t="str">
        <x:v>تابع المستندات المطلوبة دون تخزين الملفات الحساسة داخل المصنف.</x:v>
      </x:c>
      <x:c r="R7" s="13" t="str">
        <x:v>تابع المستندات المطلوبة دون تخزين الملفات الحساسة داخل المصنف.</x:v>
      </x:c>
      <x:c r="S7" s="13" t="str">
        <x:v>تابع المستندات المطلوبة دون تخزين الملفات الحساسة داخل المصنف.</x:v>
      </x:c>
      <x:c r="T7" s="13" t="str">
        <x:v>تابع المستندات المطلوبة دون تخزين الملفات الحساسة داخل المصنف.</x:v>
      </x:c>
      <x:c r="AA7" t="str">
        <x:f>'الموظفون'!$A$17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'الموظفون'!$A$18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'الموظفون'!$A$19</x:f>
        <x:v>E-009</x:v>
      </x:c>
    </x:row>
    <x:row r="10">
      <x:c r="A10" s="33" t="str">
        <x:v>معرف المستند</x:v>
      </x:c>
      <x:c r="B10" s="34" t="str">
        <x:v>معرف الموظف</x:v>
      </x:c>
      <x:c r="C10" s="34" t="str">
        <x:v>الموظف</x:v>
      </x:c>
      <x:c r="D10" s="34" t="str">
        <x:v>نوع المستند</x:v>
      </x:c>
      <x:c r="E10" s="34" t="str">
        <x:v>تاريخ الاستلام</x:v>
      </x:c>
      <x:c r="F10" s="34" t="str">
        <x:v>تاريخ الانتهاء</x:v>
      </x:c>
      <x:c r="G10" s="34" t="str">
        <x:v>المسؤول</x:v>
      </x:c>
      <x:c r="H10" s="34" t="str">
        <x:v>ملف / مرجع</x:v>
      </x:c>
      <x:c r="I10" s="35" t="str">
        <x:v>حالة المستند</x:v>
      </x:c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AA10" t="str">
        <x:f>'الموظفون'!$A$20</x:f>
        <x:v>E-010</x:v>
      </x:c>
    </x:row>
    <x:row r="11">
      <x:c r="A11" s="23" t="str">
        <x:v>D-001</x:v>
      </x:c>
      <x:c r="B11" s="23" t="str">
        <x:v>E-001</x:v>
      </x:c>
      <x:c r="C11" s="56" t="str">
        <x:f>IF(B11="","",IFERROR(INDEX('الموظفون'!$B$11:$B$60,MATCH(B11,'الموظفون'!$A$11:$A$60,0)),""))</x:f>
        <x:v>Maya Hassan</x:v>
      </x:c>
      <x:c r="D11" s="23" t="str">
        <x:v>عقد العمل</x:v>
      </x:c>
      <x:c r="E11" s="59" t="d">
        <x:v>2023-02-01T00:00:00.000Z</x:v>
      </x:c>
      <x:c r="F11" s="59"/>
      <x:c r="G11" s="23" t="str">
        <x:v>People Ops</x:v>
      </x:c>
      <x:c r="H11" s="23" t="str">
        <x:v>EMP/E-001/CONTRACT</x:v>
      </x:c>
      <x:c r="I11" s="56" t="str">
        <x:f>IF(A11="","",IF(OR(B11="",D11="",E11="",G11="",H11=""),"ناقص",IF(F11="","بلا انتهاء",IF(F11&lt;'الإعداد'!$D$11,"منتهي",IF(F11&lt;='الإعداد'!$D$11+'الإعداد'!$D$14,"قرب الانتهاء","ساري")))))</x:f>
        <x:v>بلا انتهاء</x:v>
      </x:c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AA11" t="n">
        <x:f>'الموظفون'!$A$21</x:f>
        <x:v>0</x:v>
      </x:c>
      <x:c r="AE11" t="str">
        <x:f>IF(A11="","",IF(COUNTIF($A$11:$A$80,A11)&gt;1,"خطأ","سليم"))</x:f>
        <x:v>سليم</x:v>
      </x:c>
      <x:c r="AF11" t="str">
        <x:f>IF(B11="","",IF(COUNTIF('الموظفون'!$A$11:$A$60,B11)=0,"خطأ","سليم"))</x:f>
        <x:v>سليم</x:v>
      </x:c>
    </x:row>
    <x:row r="12">
      <x:c r="A12" s="24" t="str">
        <x:v>D-002</x:v>
      </x:c>
      <x:c r="B12" s="24" t="str">
        <x:v>E-002</x:v>
      </x:c>
      <x:c r="C12" s="57" t="str">
        <x:f>IF(B12="","",IFERROR(INDEX('الموظفون'!$B$11:$B$60,MATCH(B12,'الموظفون'!$A$11:$A$60,0)),""))</x:f>
        <x:v>Daniel Ruiz</x:v>
      </x:c>
      <x:c r="D12" s="24" t="str">
        <x:v>وثيقة الهوية</x:v>
      </x:c>
      <x:c r="E12" s="26" t="d">
        <x:v>2024-04-15T00:00:00.000Z</x:v>
      </x:c>
      <x:c r="F12" s="26" t="d">
        <x:v>2027-04-14T00:00:00.000Z</x:v>
      </x:c>
      <x:c r="G12" s="24" t="str">
        <x:v>People Ops</x:v>
      </x:c>
      <x:c r="H12" s="24" t="str">
        <x:v>EMP/E-002/ID</x:v>
      </x:c>
      <x:c r="I12" s="57" t="str">
        <x:f>IF(A12="","",IF(OR(B12="",D12="",E12="",G12="",H12=""),"ناقص",IF(F12="","بلا انتهاء",IF(F12&lt;'الإعداد'!$D$11,"منتهي",IF(F12&lt;='الإعداد'!$D$11+'الإعداد'!$D$14,"قرب الانتهاء","ساري")))))</x:f>
        <x:v>ساري</x:v>
      </x:c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AA12" t="n">
        <x:f>'الموظفون'!$A$22</x:f>
        <x:v>0</x:v>
      </x:c>
      <x:c r="AE12" t="str">
        <x:f>IF(A12="","",IF(COUNTIF($A$11:$A$80,A12)&gt;1,"خطأ","سليم"))</x:f>
        <x:v>سليم</x:v>
      </x:c>
      <x:c r="AF12" t="str">
        <x:f>IF(B12="","",IF(COUNTIF('الموظفون'!$A$11:$A$60,B12)=0,"خطأ","سليم"))</x:f>
        <x:v>سليم</x:v>
      </x:c>
    </x:row>
    <x:row r="13">
      <x:c r="A13" s="24" t="str">
        <x:v>D-003</x:v>
      </x:c>
      <x:c r="B13" s="24" t="str">
        <x:v>E-003</x:v>
      </x:c>
      <x:c r="C13" s="57" t="str">
        <x:f>IF(B13="","",IFERROR(INDEX('الموظفون'!$B$11:$B$60,MATCH(B13,'الموظفون'!$A$11:$A$60,0)),""))</x:f>
        <x:v>Sofia Kim</x:v>
      </x:c>
      <x:c r="D13" s="24" t="str">
        <x:v>شهادة</x:v>
      </x:c>
      <x:c r="E13" s="26" t="d">
        <x:v>2024-12-01T00:00:00.000Z</x:v>
      </x:c>
      <x:c r="F13" s="26" t="d">
        <x:v>2026-11-20T00:00:00.000Z</x:v>
      </x:c>
      <x:c r="G13" s="24" t="str">
        <x:v>Finance</x:v>
      </x:c>
      <x:c r="H13" s="24" t="str">
        <x:v>EMP/E-003/CERT</x:v>
      </x:c>
      <x:c r="I13" s="57" t="str">
        <x:f>IF(A13="","",IF(OR(B13="",D13="",E13="",G13="",H13=""),"ناقص",IF(F13="","بلا انتهاء",IF(F13&lt;'الإعداد'!$D$11,"منتهي",IF(F13&lt;='الإعداد'!$D$11+'الإعداد'!$D$14,"قرب الانتهاء","ساري")))))</x:f>
        <x:v>قرب الانتهاء</x:v>
      </x:c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AA13" t="n">
        <x:f>'الموظفون'!$A$23</x:f>
        <x:v>0</x:v>
      </x:c>
      <x:c r="AE13" t="str">
        <x:f>IF(A13="","",IF(COUNTIF($A$11:$A$80,A13)&gt;1,"خطأ","سليم"))</x:f>
        <x:v>سليم</x:v>
      </x:c>
      <x:c r="AF13" t="str">
        <x:f>IF(B13="","",IF(COUNTIF('الموظفون'!$A$11:$A$60,B13)=0,"خطأ","سليم"))</x:f>
        <x:v>سليم</x:v>
      </x:c>
    </x:row>
    <x:row r="14">
      <x:c r="A14" s="24" t="str">
        <x:v>D-004</x:v>
      </x:c>
      <x:c r="B14" s="24" t="str">
        <x:v>E-004</x:v>
      </x:c>
      <x:c r="C14" s="57" t="str">
        <x:f>IF(B14="","",IFERROR(INDEX('الموظفون'!$B$11:$B$60,MATCH(B14,'الموظفون'!$A$11:$A$60,0)),""))</x:f>
        <x:v>Amir Patel</x:v>
      </x:c>
      <x:c r="D14" s="24" t="str">
        <x:v>عقد العمل</x:v>
      </x:c>
      <x:c r="E14" s="26" t="d">
        <x:v>2026-09-01T00:00:00.000Z</x:v>
      </x:c>
      <x:c r="F14" s="26"/>
      <x:c r="G14" s="24" t="str">
        <x:v>People Ops</x:v>
      </x:c>
      <x:c r="H14" s="24" t="str">
        <x:v>EMP/E-004/CONTRACT</x:v>
      </x:c>
      <x:c r="I14" s="57" t="str">
        <x:f>IF(A14="","",IF(OR(B14="",D14="",E14="",G14="",H14=""),"ناقص",IF(F14="","بلا انتهاء",IF(F14&lt;'الإعداد'!$D$11,"منتهي",IF(F14&lt;='الإعداد'!$D$11+'الإعداد'!$D$14,"قرب الانتهاء","ساري")))))</x:f>
        <x:v>بلا انتهاء</x:v>
      </x:c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AA14" t="n">
        <x:f>'الموظفون'!$A$24</x:f>
        <x:v>0</x:v>
      </x:c>
      <x:c r="AE14" t="str">
        <x:f>IF(A14="","",IF(COUNTIF($A$11:$A$80,A14)&gt;1,"خطأ","سليم"))</x:f>
        <x:v>سليم</x:v>
      </x:c>
      <x:c r="AF14" t="str">
        <x:f>IF(B14="","",IF(COUNTIF('الموظفون'!$A$11:$A$60,B14)=0,"خطأ","سليم"))</x:f>
        <x:v>سليم</x:v>
      </x:c>
    </x:row>
    <x:row r="15">
      <x:c r="A15" s="24" t="str">
        <x:v>D-005</x:v>
      </x:c>
      <x:c r="B15" s="24" t="str">
        <x:v>E-005</x:v>
      </x:c>
      <x:c r="C15" s="57" t="str">
        <x:f>IF(B15="","",IFERROR(INDEX('الموظفون'!$B$11:$B$60,MATCH(B15,'الموظفون'!$A$11:$A$60,0)),""))</x:f>
        <x:v>Elena García</x:v>
      </x:c>
      <x:c r="D15" s="24" t="str">
        <x:v>تصريح العمل</x:v>
      </x:c>
      <x:c r="E15" s="26" t="d">
        <x:v>2025-01-10T00:00:00.000Z</x:v>
      </x:c>
      <x:c r="F15" s="26" t="d">
        <x:v>2026-10-25T00:00:00.000Z</x:v>
      </x:c>
      <x:c r="G15" s="24" t="str">
        <x:v>People Ops</x:v>
      </x:c>
      <x:c r="H15" s="24" t="str">
        <x:v>EMP/E-005/PERMIT</x:v>
      </x:c>
      <x:c r="I15" s="57" t="str">
        <x:f>IF(A15="","",IF(OR(B15="",D15="",E15="",G15="",H15=""),"ناقص",IF(F15="","بلا انتهاء",IF(F15&lt;'الإعداد'!$D$11,"منتهي",IF(F15&lt;='الإعداد'!$D$11+'الإعداد'!$D$14,"قرب الانتهاء","ساري")))))</x:f>
        <x:v>منتهي</x:v>
      </x:c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AA15" t="n">
        <x:f>'الموظفون'!$A$25</x:f>
        <x:v>0</x:v>
      </x:c>
      <x:c r="AE15" t="str">
        <x:f>IF(A15="","",IF(COUNTIF($A$11:$A$80,A15)&gt;1,"خطأ","سليم"))</x:f>
        <x:v>سليم</x:v>
      </x:c>
      <x:c r="AF15" t="str">
        <x:f>IF(B15="","",IF(COUNTIF('الموظفون'!$A$11:$A$60,B15)=0,"خطأ","سليم"))</x:f>
        <x:v>سليم</x:v>
      </x:c>
    </x:row>
    <x:row r="16">
      <x:c r="A16" s="24" t="str">
        <x:v>D-006</x:v>
      </x:c>
      <x:c r="B16" s="24" t="str">
        <x:v>E-006</x:v>
      </x:c>
      <x:c r="C16" s="57" t="str">
        <x:f>IF(B16="","",IFERROR(INDEX('الموظفون'!$B$11:$B$60,MATCH(B16,'الموظفون'!$A$11:$A$60,0)),""))</x:f>
        <x:v>Lucas Martin</x:v>
      </x:c>
      <x:c r="D16" s="24" t="str">
        <x:v>إقرار السياسات</x:v>
      </x:c>
      <x:c r="E16" s="26" t="d">
        <x:v>2026-01-20T00:00:00.000Z</x:v>
      </x:c>
      <x:c r="F16" s="26"/>
      <x:c r="G16" s="24" t="str">
        <x:v>People Ops</x:v>
      </x:c>
      <x:c r="H16" s="24" t="str">
        <x:v>EMP/E-006/POLICY</x:v>
      </x:c>
      <x:c r="I16" s="57" t="str">
        <x:f>IF(A16="","",IF(OR(B16="",D16="",E16="",G16="",H16=""),"ناقص",IF(F16="","بلا انتهاء",IF(F16&lt;'الإعداد'!$D$11,"منتهي",IF(F16&lt;='الإعداد'!$D$11+'الإعداد'!$D$14,"قرب الانتهاء","ساري")))))</x:f>
        <x:v>بلا انتهاء</x:v>
      </x:c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AA16" t="n">
        <x:f>'الموظفون'!$A$26</x:f>
        <x:v>0</x:v>
      </x:c>
      <x:c r="AE16" t="str">
        <x:f>IF(A16="","",IF(COUNTIF($A$11:$A$80,A16)&gt;1,"خطأ","سليم"))</x:f>
        <x:v>سليم</x:v>
      </x:c>
      <x:c r="AF16" t="str">
        <x:f>IF(B16="","",IF(COUNTIF('الموظفون'!$A$11:$A$60,B16)=0,"خطأ","سليم"))</x:f>
        <x:v>سليم</x:v>
      </x:c>
    </x:row>
    <x:row r="17">
      <x:c r="A17" s="24" t="str">
        <x:v>D-007</x:v>
      </x:c>
      <x:c r="B17" s="24" t="str">
        <x:v>E-007</x:v>
      </x:c>
      <x:c r="C17" s="57" t="str">
        <x:f>IF(B17="","",IFERROR(INDEX('الموظفون'!$B$11:$B$60,MATCH(B17,'الموظفون'!$A$11:$A$60,0)),""))</x:f>
        <x:v>Noor Al Mansoori</x:v>
      </x:c>
      <x:c r="D17" s="24" t="str">
        <x:v>وثيقة الهوية</x:v>
      </x:c>
      <x:c r="E17" s="26" t="d">
        <x:v>2024-08-05T00:00:00.000Z</x:v>
      </x:c>
      <x:c r="F17" s="26" t="d">
        <x:v>2027-08-04T00:00:00.000Z</x:v>
      </x:c>
      <x:c r="G17" s="24" t="str">
        <x:v>People Ops</x:v>
      </x:c>
      <x:c r="H17" s="24" t="str">
        <x:v>EMP/E-007/ID</x:v>
      </x:c>
      <x:c r="I17" s="57" t="str">
        <x:f>IF(A17="","",IF(OR(B17="",D17="",E17="",G17="",H17=""),"ناقص",IF(F17="","بلا انتهاء",IF(F17&lt;'الإعداد'!$D$11,"منتهي",IF(F17&lt;='الإعداد'!$D$11+'الإعداد'!$D$14,"قرب الانتهاء","ساري")))))</x:f>
        <x:v>ساري</x:v>
      </x:c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AA17" t="n">
        <x:f>'الموظفون'!$A$27</x:f>
        <x:v>0</x:v>
      </x:c>
      <x:c r="AE17" t="str">
        <x:f>IF(A17="","",IF(COUNTIF($A$11:$A$80,A17)&gt;1,"خطأ","سليم"))</x:f>
        <x:v>سليم</x:v>
      </x:c>
      <x:c r="AF17" t="str">
        <x:f>IF(B17="","",IF(COUNTIF('الموظفون'!$A$11:$A$60,B17)=0,"خطأ","سليم"))</x:f>
        <x:v>سليم</x:v>
      </x:c>
    </x:row>
    <x:row r="18">
      <x:c r="A18" s="24" t="str">
        <x:v>D-008</x:v>
      </x:c>
      <x:c r="B18" s="24" t="str">
        <x:v>E-008</x:v>
      </x:c>
      <x:c r="C18" s="57" t="str">
        <x:f>IF(B18="","",IFERROR(INDEX('الموظفون'!$B$11:$B$60,MATCH(B18,'الموظفون'!$A$11:$A$60,0)),""))</x:f>
        <x:v>Emma Chen</x:v>
      </x:c>
      <x:c r="D18" s="24" t="str">
        <x:v>شهادة</x:v>
      </x:c>
      <x:c r="E18" s="26" t="d">
        <x:v>2025-02-01T00:00:00.000Z</x:v>
      </x:c>
      <x:c r="F18" s="26" t="d">
        <x:v>2026-12-01T00:00:00.000Z</x:v>
      </x:c>
      <x:c r="G18" s="24" t="str">
        <x:v>Finance</x:v>
      </x:c>
      <x:c r="H18" s="24" t="str">
        <x:v>EMP/E-008/CERT</x:v>
      </x:c>
      <x:c r="I18" s="57" t="str">
        <x:f>IF(A18="","",IF(OR(B18="",D18="",E18="",G18="",H18=""),"ناقص",IF(F18="","بلا انتهاء",IF(F18&lt;'الإعداد'!$D$11,"منتهي",IF(F18&lt;='الإعداد'!$D$11+'الإعداد'!$D$14,"قرب الانتهاء","ساري")))))</x:f>
        <x:v>قرب الانتهاء</x:v>
      </x:c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AA18" t="n">
        <x:f>'الموظفون'!$A$28</x:f>
        <x:v>0</x:v>
      </x:c>
      <x:c r="AE18" t="str">
        <x:f>IF(A18="","",IF(COUNTIF($A$11:$A$80,A18)&gt;1,"خطأ","سليم"))</x:f>
        <x:v>سليم</x:v>
      </x:c>
      <x:c r="AF18" t="str">
        <x:f>IF(B18="","",IF(COUNTIF('الموظفون'!$A$11:$A$60,B18)=0,"خطأ","سليم"))</x:f>
        <x:v>سليم</x:v>
      </x:c>
    </x:row>
    <x:row r="19">
      <x:c r="A19" s="24" t="str">
        <x:v>D-009</x:v>
      </x:c>
      <x:c r="B19" s="24" t="str">
        <x:v>E-009</x:v>
      </x:c>
      <x:c r="C19" s="57" t="str">
        <x:f>IF(B19="","",IFERROR(INDEX('الموظفون'!$B$11:$B$60,MATCH(B19,'الموظفون'!$A$11:$A$60,0)),""))</x:f>
        <x:v>Karim Haddad</x:v>
      </x:c>
      <x:c r="D19" s="24" t="str">
        <x:v>عقد العمل</x:v>
      </x:c>
      <x:c r="E19" s="26" t="d">
        <x:v>2025-05-12T00:00:00.000Z</x:v>
      </x:c>
      <x:c r="F19" s="26" t="d">
        <x:v>2026-11-05T00:00:00.000Z</x:v>
      </x:c>
      <x:c r="G19" s="24" t="str">
        <x:v>People Ops</x:v>
      </x:c>
      <x:c r="H19" s="24" t="str">
        <x:v>EMP/E-009/CONTRACT</x:v>
      </x:c>
      <x:c r="I19" s="57" t="str">
        <x:f>IF(A19="","",IF(OR(B19="",D19="",E19="",G19="",H19=""),"ناقص",IF(F19="","بلا انتهاء",IF(F19&lt;'الإعداد'!$D$11,"منتهي",IF(F19&lt;='الإعداد'!$D$11+'الإعداد'!$D$14,"قرب الانتهاء","ساري")))))</x:f>
        <x:v>قرب الانتهاء</x:v>
      </x:c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AA19" t="n">
        <x:f>'الموظفون'!$A$29</x:f>
        <x:v>0</x:v>
      </x:c>
      <x:c r="AE19" t="str">
        <x:f>IF(A19="","",IF(COUNTIF($A$11:$A$80,A19)&gt;1,"خطأ","سليم"))</x:f>
        <x:v>سليم</x:v>
      </x:c>
      <x:c r="AF19" t="str">
        <x:f>IF(B19="","",IF(COUNTIF('الموظفون'!$A$11:$A$60,B19)=0,"خطأ","سليم"))</x:f>
        <x:v>سليم</x:v>
      </x:c>
    </x:row>
    <x:row r="20">
      <x:c r="A20" s="24"/>
      <x:c r="B20" s="24"/>
      <x:c r="C20" s="57" t="str">
        <x:f>IF(B20="","",IFERROR(INDEX('الموظفون'!$B$11:$B$60,MATCH(B20,'الموظفون'!$A$11:$A$60,0)),""))</x:f>
      </x:c>
      <x:c r="D20" s="24"/>
      <x:c r="E20" s="26"/>
      <x:c r="F20" s="26"/>
      <x:c r="G20" s="24"/>
      <x:c r="H20" s="24"/>
      <x:c r="I20" s="57" t="str">
        <x:f>IF(A20="","",IF(OR(B20="",D20="",E20="",G20="",H20=""),"ناقص",IF(F20="","بلا انتهاء",IF(F20&lt;'الإعداد'!$D$11,"منتهي",IF(F20&lt;='الإعداد'!$D$11+'الإعداد'!$D$14,"قرب الانتهاء","ساري")))))</x:f>
      </x:c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AA20" t="n">
        <x:f>'الموظفون'!$A$30</x:f>
        <x:v>0</x:v>
      </x:c>
      <x:c r="AE20" t="str">
        <x:f>IF(A20="","",IF(COUNTIF($A$11:$A$80,A20)&gt;1,"خطأ","سليم"))</x:f>
      </x:c>
      <x:c r="AF20" t="str">
        <x:f>IF(B20="","",IF(COUNTIF('الموظفون'!$A$11:$A$60,B20)=0,"خطأ","سليم"))</x:f>
      </x:c>
    </x:row>
    <x:row r="21">
      <x:c r="A21" s="24"/>
      <x:c r="B21" s="24"/>
      <x:c r="C21" s="57" t="str">
        <x:f>IF(B21="","",IFERROR(INDEX('الموظفون'!$B$11:$B$60,MATCH(B21,'الموظفون'!$A$11:$A$60,0)),""))</x:f>
      </x:c>
      <x:c r="D21" s="24"/>
      <x:c r="E21" s="26"/>
      <x:c r="F21" s="26"/>
      <x:c r="G21" s="24"/>
      <x:c r="H21" s="24"/>
      <x:c r="I21" s="57" t="str">
        <x:f>IF(A21="","",IF(OR(B21="",D21="",E21="",G21="",H21=""),"ناقص",IF(F21="","بلا انتهاء",IF(F21&lt;'الإعداد'!$D$11,"منتهي",IF(F21&lt;='الإعداد'!$D$11+'الإعداد'!$D$14,"قرب الانتهاء","ساري")))))</x:f>
      </x:c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AA21" t="n">
        <x:f>'الموظفون'!$A$31</x:f>
        <x:v>0</x:v>
      </x:c>
      <x:c r="AE21" t="str">
        <x:f>IF(A21="","",IF(COUNTIF($A$11:$A$80,A21)&gt;1,"خطأ","سليم"))</x:f>
      </x:c>
      <x:c r="AF21" t="str">
        <x:f>IF(B21="","",IF(COUNTIF('الموظفون'!$A$11:$A$60,B21)=0,"خطأ","سليم"))</x:f>
      </x:c>
    </x:row>
    <x:row r="22">
      <x:c r="A22" s="24"/>
      <x:c r="B22" s="24"/>
      <x:c r="C22" s="57" t="str">
        <x:f>IF(B22="","",IFERROR(INDEX('الموظفون'!$B$11:$B$60,MATCH(B22,'الموظفون'!$A$11:$A$60,0)),""))</x:f>
      </x:c>
      <x:c r="D22" s="24"/>
      <x:c r="E22" s="26"/>
      <x:c r="F22" s="26"/>
      <x:c r="G22" s="24"/>
      <x:c r="H22" s="24"/>
      <x:c r="I22" s="57" t="str">
        <x:f>IF(A22="","",IF(OR(B22="",D22="",E22="",G22="",H22=""),"ناقص",IF(F22="","بلا انتهاء",IF(F22&lt;'الإعداد'!$D$11,"منتهي",IF(F22&lt;='الإعداد'!$D$11+'الإعداد'!$D$14,"قرب الانتهاء","ساري")))))</x:f>
      </x:c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AA22" t="n">
        <x:f>'الموظفون'!$A$32</x:f>
        <x:v>0</x:v>
      </x:c>
      <x:c r="AE22" t="str">
        <x:f>IF(A22="","",IF(COUNTIF($A$11:$A$80,A22)&gt;1,"خطأ","سليم"))</x:f>
      </x:c>
      <x:c r="AF22" t="str">
        <x:f>IF(B22="","",IF(COUNTIF('الموظفون'!$A$11:$A$60,B22)=0,"خطأ","سليم"))</x:f>
      </x:c>
    </x:row>
    <x:row r="23">
      <x:c r="A23" s="24"/>
      <x:c r="B23" s="24"/>
      <x:c r="C23" s="57" t="str">
        <x:f>IF(B23="","",IFERROR(INDEX('الموظفون'!$B$11:$B$60,MATCH(B23,'الموظفون'!$A$11:$A$60,0)),""))</x:f>
      </x:c>
      <x:c r="D23" s="24"/>
      <x:c r="E23" s="26"/>
      <x:c r="F23" s="26"/>
      <x:c r="G23" s="24"/>
      <x:c r="H23" s="24"/>
      <x:c r="I23" s="57" t="str">
        <x:f>IF(A23="","",IF(OR(B23="",D23="",E23="",G23="",H23=""),"ناقص",IF(F23="","بلا انتهاء",IF(F23&lt;'الإعداد'!$D$11,"منتهي",IF(F23&lt;='الإعداد'!$D$11+'الإعداد'!$D$14,"قرب الانتهاء","ساري")))))</x:f>
      </x:c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AA23" t="n">
        <x:f>'الموظفون'!$A$33</x:f>
        <x:v>0</x:v>
      </x:c>
      <x:c r="AE23" t="str">
        <x:f>IF(A23="","",IF(COUNTIF($A$11:$A$80,A23)&gt;1,"خطأ","سليم"))</x:f>
      </x:c>
      <x:c r="AF23" t="str">
        <x:f>IF(B23="","",IF(COUNTIF('الموظفون'!$A$11:$A$60,B23)=0,"خطأ","سليم"))</x:f>
      </x:c>
    </x:row>
    <x:row r="24">
      <x:c r="A24" s="24"/>
      <x:c r="B24" s="24"/>
      <x:c r="C24" s="57" t="str">
        <x:f>IF(B24="","",IFERROR(INDEX('الموظفون'!$B$11:$B$60,MATCH(B24,'الموظفون'!$A$11:$A$60,0)),""))</x:f>
      </x:c>
      <x:c r="D24" s="24"/>
      <x:c r="E24" s="26"/>
      <x:c r="F24" s="26"/>
      <x:c r="G24" s="24"/>
      <x:c r="H24" s="24"/>
      <x:c r="I24" s="57" t="str">
        <x:f>IF(A24="","",IF(OR(B24="",D24="",E24="",G24="",H24=""),"ناقص",IF(F24="","بلا انتهاء",IF(F24&lt;'الإعداد'!$D$11,"منتهي",IF(F24&lt;='الإعداد'!$D$11+'الإعداد'!$D$14,"قرب الانتهاء","ساري")))))</x:f>
      </x:c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AA24" t="n">
        <x:f>'الموظفون'!$A$34</x:f>
        <x:v>0</x:v>
      </x:c>
      <x:c r="AE24" t="str">
        <x:f>IF(A24="","",IF(COUNTIF($A$11:$A$80,A24)&gt;1,"خطأ","سليم"))</x:f>
      </x:c>
      <x:c r="AF24" t="str">
        <x:f>IF(B24="","",IF(COUNTIF('الموظفون'!$A$11:$A$60,B24)=0,"خطأ","سليم"))</x:f>
      </x:c>
    </x:row>
    <x:row r="25">
      <x:c r="A25" s="24"/>
      <x:c r="B25" s="24"/>
      <x:c r="C25" s="57" t="str">
        <x:f>IF(B25="","",IFERROR(INDEX('الموظفون'!$B$11:$B$60,MATCH(B25,'الموظفون'!$A$11:$A$60,0)),""))</x:f>
      </x:c>
      <x:c r="D25" s="24"/>
      <x:c r="E25" s="26"/>
      <x:c r="F25" s="26"/>
      <x:c r="G25" s="24"/>
      <x:c r="H25" s="24"/>
      <x:c r="I25" s="57" t="str">
        <x:f>IF(A25="","",IF(OR(B25="",D25="",E25="",G25="",H25=""),"ناقص",IF(F25="","بلا انتهاء",IF(F25&lt;'الإعداد'!$D$11,"منتهي",IF(F25&lt;='الإعداد'!$D$11+'الإعداد'!$D$14,"قرب الانتهاء","ساري")))))</x:f>
      </x:c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AA25" t="n">
        <x:f>'الموظفون'!$A$35</x:f>
        <x:v>0</x:v>
      </x:c>
      <x:c r="AE25" t="str">
        <x:f>IF(A25="","",IF(COUNTIF($A$11:$A$80,A25)&gt;1,"خطأ","سليم"))</x:f>
      </x:c>
      <x:c r="AF25" t="str">
        <x:f>IF(B25="","",IF(COUNTIF('الموظفون'!$A$11:$A$60,B25)=0,"خطأ","سليم"))</x:f>
      </x:c>
    </x:row>
    <x:row r="26">
      <x:c r="A26" s="24"/>
      <x:c r="B26" s="24"/>
      <x:c r="C26" s="57" t="str">
        <x:f>IF(B26="","",IFERROR(INDEX('الموظفون'!$B$11:$B$60,MATCH(B26,'الموظفون'!$A$11:$A$60,0)),""))</x:f>
      </x:c>
      <x:c r="D26" s="24"/>
      <x:c r="E26" s="26"/>
      <x:c r="F26" s="26"/>
      <x:c r="G26" s="24"/>
      <x:c r="H26" s="24"/>
      <x:c r="I26" s="57" t="str">
        <x:f>IF(A26="","",IF(OR(B26="",D26="",E26="",G26="",H26=""),"ناقص",IF(F26="","بلا انتهاء",IF(F26&lt;'الإعداد'!$D$11,"منتهي",IF(F26&lt;='الإعداد'!$D$11+'الإعداد'!$D$14,"قرب الانتهاء","ساري")))))</x:f>
      </x:c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AA26" t="n">
        <x:f>'الموظفون'!$A$36</x:f>
        <x:v>0</x:v>
      </x:c>
      <x:c r="AE26" t="str">
        <x:f>IF(A26="","",IF(COUNTIF($A$11:$A$80,A26)&gt;1,"خطأ","سليم"))</x:f>
      </x:c>
      <x:c r="AF26" t="str">
        <x:f>IF(B26="","",IF(COUNTIF('الموظفون'!$A$11:$A$60,B26)=0,"خطأ","سليم"))</x:f>
      </x:c>
    </x:row>
    <x:row r="27">
      <x:c r="A27" s="24"/>
      <x:c r="B27" s="24"/>
      <x:c r="C27" s="57" t="str">
        <x:f>IF(B27="","",IFERROR(INDEX('الموظفون'!$B$11:$B$60,MATCH(B27,'الموظفون'!$A$11:$A$60,0)),""))</x:f>
      </x:c>
      <x:c r="D27" s="24"/>
      <x:c r="E27" s="26"/>
      <x:c r="F27" s="26"/>
      <x:c r="G27" s="24"/>
      <x:c r="H27" s="24"/>
      <x:c r="I27" s="57" t="str">
        <x:f>IF(A27="","",IF(OR(B27="",D27="",E27="",G27="",H27=""),"ناقص",IF(F27="","بلا انتهاء",IF(F27&lt;'الإعداد'!$D$11,"منتهي",IF(F27&lt;='الإعداد'!$D$11+'الإعداد'!$D$14,"قرب الانتهاء","ساري")))))</x:f>
      </x:c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AA27" t="n">
        <x:f>'الموظفون'!$A$37</x:f>
        <x:v>0</x:v>
      </x:c>
      <x:c r="AE27" t="str">
        <x:f>IF(A27="","",IF(COUNTIF($A$11:$A$80,A27)&gt;1,"خطأ","سليم"))</x:f>
      </x:c>
      <x:c r="AF27" t="str">
        <x:f>IF(B27="","",IF(COUNTIF('الموظفون'!$A$11:$A$60,B27)=0,"خطأ","سليم"))</x:f>
      </x:c>
    </x:row>
    <x:row r="28">
      <x:c r="A28" s="24"/>
      <x:c r="B28" s="24"/>
      <x:c r="C28" s="57" t="str">
        <x:f>IF(B28="","",IFERROR(INDEX('الموظفون'!$B$11:$B$60,MATCH(B28,'الموظفون'!$A$11:$A$60,0)),""))</x:f>
      </x:c>
      <x:c r="D28" s="24"/>
      <x:c r="E28" s="26"/>
      <x:c r="F28" s="26"/>
      <x:c r="G28" s="24"/>
      <x:c r="H28" s="24"/>
      <x:c r="I28" s="57" t="str">
        <x:f>IF(A28="","",IF(OR(B28="",D28="",E28="",G28="",H28=""),"ناقص",IF(F28="","بلا انتهاء",IF(F28&lt;'الإعداد'!$D$11,"منتهي",IF(F28&lt;='الإعداد'!$D$11+'الإعداد'!$D$14,"قرب الانتهاء","ساري")))))</x:f>
      </x:c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AA28" t="n">
        <x:f>'الموظفون'!$A$38</x:f>
        <x:v>0</x:v>
      </x:c>
      <x:c r="AE28" t="str">
        <x:f>IF(A28="","",IF(COUNTIF($A$11:$A$80,A28)&gt;1,"خطأ","سليم"))</x:f>
      </x:c>
      <x:c r="AF28" t="str">
        <x:f>IF(B28="","",IF(COUNTIF('الموظفون'!$A$11:$A$60,B28)=0,"خطأ","سليم"))</x:f>
      </x:c>
    </x:row>
    <x:row r="29">
      <x:c r="A29" s="24"/>
      <x:c r="B29" s="24"/>
      <x:c r="C29" s="57" t="str">
        <x:f>IF(B29="","",IFERROR(INDEX('الموظفون'!$B$11:$B$60,MATCH(B29,'الموظفون'!$A$11:$A$60,0)),""))</x:f>
      </x:c>
      <x:c r="D29" s="24"/>
      <x:c r="E29" s="26"/>
      <x:c r="F29" s="26"/>
      <x:c r="G29" s="24"/>
      <x:c r="H29" s="24"/>
      <x:c r="I29" s="57" t="str">
        <x:f>IF(A29="","",IF(OR(B29="",D29="",E29="",G29="",H29=""),"ناقص",IF(F29="","بلا انتهاء",IF(F29&lt;'الإعداد'!$D$11,"منتهي",IF(F29&lt;='الإعداد'!$D$11+'الإعداد'!$D$14,"قرب الانتهاء","ساري")))))</x:f>
      </x:c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AA29" t="n">
        <x:f>'الموظفون'!$A$39</x:f>
        <x:v>0</x:v>
      </x:c>
      <x:c r="AE29" t="str">
        <x:f>IF(A29="","",IF(COUNTIF($A$11:$A$80,A29)&gt;1,"خطأ","سليم"))</x:f>
      </x:c>
      <x:c r="AF29" t="str">
        <x:f>IF(B29="","",IF(COUNTIF('الموظفون'!$A$11:$A$60,B29)=0,"خطأ","سليم"))</x:f>
      </x:c>
    </x:row>
    <x:row r="30">
      <x:c r="A30" s="24"/>
      <x:c r="B30" s="24"/>
      <x:c r="C30" s="57" t="str">
        <x:f>IF(B30="","",IFERROR(INDEX('الموظفون'!$B$11:$B$60,MATCH(B30,'الموظفون'!$A$11:$A$60,0)),""))</x:f>
      </x:c>
      <x:c r="D30" s="24"/>
      <x:c r="E30" s="26"/>
      <x:c r="F30" s="26"/>
      <x:c r="G30" s="24"/>
      <x:c r="H30" s="24"/>
      <x:c r="I30" s="57" t="str">
        <x:f>IF(A30="","",IF(OR(B30="",D30="",E30="",G30="",H30=""),"ناقص",IF(F30="","بلا انتهاء",IF(F30&lt;'الإعداد'!$D$11,"منتهي",IF(F30&lt;='الإعداد'!$D$11+'الإعداد'!$D$14,"قرب الانتهاء","ساري")))))</x:f>
      </x:c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AA30" t="n">
        <x:f>'الموظفون'!$A$40</x:f>
        <x:v>0</x:v>
      </x:c>
      <x:c r="AE30" t="str">
        <x:f>IF(A30="","",IF(COUNTIF($A$11:$A$80,A30)&gt;1,"خطأ","سليم"))</x:f>
      </x:c>
      <x:c r="AF30" t="str">
        <x:f>IF(B30="","",IF(COUNTIF('الموظفون'!$A$11:$A$60,B30)=0,"خطأ","سليم"))</x:f>
      </x:c>
    </x:row>
    <x:row r="31">
      <x:c r="A31" s="24"/>
      <x:c r="B31" s="24"/>
      <x:c r="C31" s="57" t="str">
        <x:f>IF(B31="","",IFERROR(INDEX('الموظفون'!$B$11:$B$60,MATCH(B31,'الموظفون'!$A$11:$A$60,0)),""))</x:f>
      </x:c>
      <x:c r="D31" s="24"/>
      <x:c r="E31" s="26"/>
      <x:c r="F31" s="26"/>
      <x:c r="G31" s="24"/>
      <x:c r="H31" s="24"/>
      <x:c r="I31" s="57" t="str">
        <x:f>IF(A31="","",IF(OR(B31="",D31="",E31="",G31="",H31=""),"ناقص",IF(F31="","بلا انتهاء",IF(F31&lt;'الإعداد'!$D$11,"منتهي",IF(F31&lt;='الإعداد'!$D$11+'الإعداد'!$D$14,"قرب الانتهاء","ساري")))))</x:f>
      </x:c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AA31" t="n">
        <x:f>'الموظفون'!$A$41</x:f>
        <x:v>0</x:v>
      </x:c>
      <x:c r="AE31" t="str">
        <x:f>IF(A31="","",IF(COUNTIF($A$11:$A$80,A31)&gt;1,"خطأ","سليم"))</x:f>
      </x:c>
      <x:c r="AF31" t="str">
        <x:f>IF(B31="","",IF(COUNTIF('الموظفون'!$A$11:$A$60,B31)=0,"خطأ","سليم"))</x:f>
      </x:c>
    </x:row>
    <x:row r="32">
      <x:c r="A32" s="24"/>
      <x:c r="B32" s="24"/>
      <x:c r="C32" s="57" t="str">
        <x:f>IF(B32="","",IFERROR(INDEX('الموظفون'!$B$11:$B$60,MATCH(B32,'الموظفون'!$A$11:$A$60,0)),""))</x:f>
      </x:c>
      <x:c r="D32" s="24"/>
      <x:c r="E32" s="26"/>
      <x:c r="F32" s="26"/>
      <x:c r="G32" s="24"/>
      <x:c r="H32" s="24"/>
      <x:c r="I32" s="57" t="str">
        <x:f>IF(A32="","",IF(OR(B32="",D32="",E32="",G32="",H32=""),"ناقص",IF(F32="","بلا انتهاء",IF(F32&lt;'الإعداد'!$D$11,"منتهي",IF(F32&lt;='الإعداد'!$D$11+'الإعداد'!$D$14,"قرب الانتهاء","ساري")))))</x:f>
      </x:c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AA32" t="n">
        <x:f>'الموظفون'!$A$42</x:f>
        <x:v>0</x:v>
      </x:c>
      <x:c r="AE32" t="str">
        <x:f>IF(A32="","",IF(COUNTIF($A$11:$A$80,A32)&gt;1,"خطأ","سليم"))</x:f>
      </x:c>
      <x:c r="AF32" t="str">
        <x:f>IF(B32="","",IF(COUNTIF('الموظفون'!$A$11:$A$60,B32)=0,"خطأ","سليم"))</x:f>
      </x:c>
    </x:row>
    <x:row r="33">
      <x:c r="A33" s="24"/>
      <x:c r="B33" s="24"/>
      <x:c r="C33" s="57" t="str">
        <x:f>IF(B33="","",IFERROR(INDEX('الموظفون'!$B$11:$B$60,MATCH(B33,'الموظفون'!$A$11:$A$60,0)),""))</x:f>
      </x:c>
      <x:c r="D33" s="24"/>
      <x:c r="E33" s="26"/>
      <x:c r="F33" s="26"/>
      <x:c r="G33" s="24"/>
      <x:c r="H33" s="24"/>
      <x:c r="I33" s="57" t="str">
        <x:f>IF(A33="","",IF(OR(B33="",D33="",E33="",G33="",H33=""),"ناقص",IF(F33="","بلا انتهاء",IF(F33&lt;'الإعداد'!$D$11,"منتهي",IF(F33&lt;='الإعداد'!$D$11+'الإعداد'!$D$14,"قرب الانتهاء","ساري")))))</x:f>
      </x:c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AA33" t="n">
        <x:f>'الموظفون'!$A$43</x:f>
        <x:v>0</x:v>
      </x:c>
      <x:c r="AE33" t="str">
        <x:f>IF(A33="","",IF(COUNTIF($A$11:$A$80,A33)&gt;1,"خطأ","سليم"))</x:f>
      </x:c>
      <x:c r="AF33" t="str">
        <x:f>IF(B33="","",IF(COUNTIF('الموظفون'!$A$11:$A$60,B33)=0,"خطأ","سليم"))</x:f>
      </x:c>
    </x:row>
    <x:row r="34">
      <x:c r="A34" s="24"/>
      <x:c r="B34" s="24"/>
      <x:c r="C34" s="57" t="str">
        <x:f>IF(B34="","",IFERROR(INDEX('الموظفون'!$B$11:$B$60,MATCH(B34,'الموظفون'!$A$11:$A$60,0)),""))</x:f>
      </x:c>
      <x:c r="D34" s="24"/>
      <x:c r="E34" s="26"/>
      <x:c r="F34" s="26"/>
      <x:c r="G34" s="24"/>
      <x:c r="H34" s="24"/>
      <x:c r="I34" s="57" t="str">
        <x:f>IF(A34="","",IF(OR(B34="",D34="",E34="",G34="",H34=""),"ناقص",IF(F34="","بلا انتهاء",IF(F34&lt;'الإعداد'!$D$11,"منتهي",IF(F34&lt;='الإعداد'!$D$11+'الإعداد'!$D$14,"قرب الانتهاء","ساري")))))</x:f>
      </x:c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AA34" t="n">
        <x:f>'الموظفون'!$A$44</x:f>
        <x:v>0</x:v>
      </x:c>
      <x:c r="AE34" t="str">
        <x:f>IF(A34="","",IF(COUNTIF($A$11:$A$80,A34)&gt;1,"خطأ","سليم"))</x:f>
      </x:c>
      <x:c r="AF34" t="str">
        <x:f>IF(B34="","",IF(COUNTIF('الموظفون'!$A$11:$A$60,B34)=0,"خطأ","سليم"))</x:f>
      </x:c>
    </x:row>
    <x:row r="35">
      <x:c r="A35" s="24"/>
      <x:c r="B35" s="24"/>
      <x:c r="C35" s="57" t="str">
        <x:f>IF(B35="","",IFERROR(INDEX('الموظفون'!$B$11:$B$60,MATCH(B35,'الموظفون'!$A$11:$A$60,0)),""))</x:f>
      </x:c>
      <x:c r="D35" s="24"/>
      <x:c r="E35" s="26"/>
      <x:c r="F35" s="26"/>
      <x:c r="G35" s="24"/>
      <x:c r="H35" s="24"/>
      <x:c r="I35" s="57" t="str">
        <x:f>IF(A35="","",IF(OR(B35="",D35="",E35="",G35="",H35=""),"ناقص",IF(F35="","بلا انتهاء",IF(F35&lt;'الإعداد'!$D$11,"منتهي",IF(F35&lt;='الإعداد'!$D$11+'الإعداد'!$D$14,"قرب الانتهاء","ساري")))))</x:f>
      </x:c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AA35" t="n">
        <x:f>'الموظفون'!$A$45</x:f>
        <x:v>0</x:v>
      </x:c>
      <x:c r="AE35" t="str">
        <x:f>IF(A35="","",IF(COUNTIF($A$11:$A$80,A35)&gt;1,"خطأ","سليم"))</x:f>
      </x:c>
      <x:c r="AF35" t="str">
        <x:f>IF(B35="","",IF(COUNTIF('الموظفون'!$A$11:$A$60,B35)=0,"خطأ","سليم"))</x:f>
      </x:c>
    </x:row>
    <x:row r="36">
      <x:c r="A36" s="24"/>
      <x:c r="B36" s="24"/>
      <x:c r="C36" s="57" t="str">
        <x:f>IF(B36="","",IFERROR(INDEX('الموظفون'!$B$11:$B$60,MATCH(B36,'الموظفون'!$A$11:$A$60,0)),""))</x:f>
      </x:c>
      <x:c r="D36" s="24"/>
      <x:c r="E36" s="26"/>
      <x:c r="F36" s="26"/>
      <x:c r="G36" s="24"/>
      <x:c r="H36" s="24"/>
      <x:c r="I36" s="57" t="str">
        <x:f>IF(A36="","",IF(OR(B36="",D36="",E36="",G36="",H36=""),"ناقص",IF(F36="","بلا انتهاء",IF(F36&lt;'الإعداد'!$D$11,"منتهي",IF(F36&lt;='الإعداد'!$D$11+'الإعداد'!$D$14,"قرب الانتهاء","ساري")))))</x:f>
      </x:c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AA36" t="n">
        <x:f>'الموظفون'!$A$46</x:f>
        <x:v>0</x:v>
      </x:c>
      <x:c r="AE36" t="str">
        <x:f>IF(A36="","",IF(COUNTIF($A$11:$A$80,A36)&gt;1,"خطأ","سليم"))</x:f>
      </x:c>
      <x:c r="AF36" t="str">
        <x:f>IF(B36="","",IF(COUNTIF('الموظفون'!$A$11:$A$60,B36)=0,"خطأ","سليم"))</x:f>
      </x:c>
    </x:row>
    <x:row r="37">
      <x:c r="A37" s="24"/>
      <x:c r="B37" s="24"/>
      <x:c r="C37" s="57" t="str">
        <x:f>IF(B37="","",IFERROR(INDEX('الموظفون'!$B$11:$B$60,MATCH(B37,'الموظفون'!$A$11:$A$60,0)),""))</x:f>
      </x:c>
      <x:c r="D37" s="24"/>
      <x:c r="E37" s="26"/>
      <x:c r="F37" s="26"/>
      <x:c r="G37" s="24"/>
      <x:c r="H37" s="24"/>
      <x:c r="I37" s="57" t="str">
        <x:f>IF(A37="","",IF(OR(B37="",D37="",E37="",G37="",H37=""),"ناقص",IF(F37="","بلا انتهاء",IF(F37&lt;'الإعداد'!$D$11,"منتهي",IF(F37&lt;='الإعداد'!$D$11+'الإعداد'!$D$14,"قرب الانتهاء","ساري")))))</x:f>
      </x:c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AA37" t="n">
        <x:f>'الموظفون'!$A$47</x:f>
        <x:v>0</x:v>
      </x:c>
      <x:c r="AE37" t="str">
        <x:f>IF(A37="","",IF(COUNTIF($A$11:$A$80,A37)&gt;1,"خطأ","سليم"))</x:f>
      </x:c>
      <x:c r="AF37" t="str">
        <x:f>IF(B37="","",IF(COUNTIF('الموظفون'!$A$11:$A$60,B37)=0,"خطأ","سليم"))</x:f>
      </x:c>
    </x:row>
    <x:row r="38">
      <x:c r="A38" s="24"/>
      <x:c r="B38" s="24"/>
      <x:c r="C38" s="57" t="str">
        <x:f>IF(B38="","",IFERROR(INDEX('الموظفون'!$B$11:$B$60,MATCH(B38,'الموظفون'!$A$11:$A$60,0)),""))</x:f>
      </x:c>
      <x:c r="D38" s="24"/>
      <x:c r="E38" s="26"/>
      <x:c r="F38" s="26"/>
      <x:c r="G38" s="24"/>
      <x:c r="H38" s="24"/>
      <x:c r="I38" s="57" t="str">
        <x:f>IF(A38="","",IF(OR(B38="",D38="",E38="",G38="",H38=""),"ناقص",IF(F38="","بلا انتهاء",IF(F38&lt;'الإعداد'!$D$11,"منتهي",IF(F38&lt;='الإعداد'!$D$11+'الإعداد'!$D$14,"قرب الانتهاء","ساري")))))</x:f>
      </x:c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AA38" t="n">
        <x:f>'الموظفون'!$A$48</x:f>
        <x:v>0</x:v>
      </x:c>
      <x:c r="AE38" t="str">
        <x:f>IF(A38="","",IF(COUNTIF($A$11:$A$80,A38)&gt;1,"خطأ","سليم"))</x:f>
      </x:c>
      <x:c r="AF38" t="str">
        <x:f>IF(B38="","",IF(COUNTIF('الموظفون'!$A$11:$A$60,B38)=0,"خطأ","سليم"))</x:f>
      </x:c>
    </x:row>
    <x:row r="39">
      <x:c r="A39" s="24"/>
      <x:c r="B39" s="24"/>
      <x:c r="C39" s="57" t="str">
        <x:f>IF(B39="","",IFERROR(INDEX('الموظفون'!$B$11:$B$60,MATCH(B39,'الموظفون'!$A$11:$A$60,0)),""))</x:f>
      </x:c>
      <x:c r="D39" s="24"/>
      <x:c r="E39" s="26"/>
      <x:c r="F39" s="26"/>
      <x:c r="G39" s="24"/>
      <x:c r="H39" s="24"/>
      <x:c r="I39" s="57" t="str">
        <x:f>IF(A39="","",IF(OR(B39="",D39="",E39="",G39="",H39=""),"ناقص",IF(F39="","بلا انتهاء",IF(F39&lt;'الإعداد'!$D$11,"منتهي",IF(F39&lt;='الإعداد'!$D$11+'الإعداد'!$D$14,"قرب الانتهاء","ساري")))))</x:f>
      </x:c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AA39" t="n">
        <x:f>'الموظفون'!$A$49</x:f>
        <x:v>0</x:v>
      </x:c>
      <x:c r="AE39" t="str">
        <x:f>IF(A39="","",IF(COUNTIF($A$11:$A$80,A39)&gt;1,"خطأ","سليم"))</x:f>
      </x:c>
      <x:c r="AF39" t="str">
        <x:f>IF(B39="","",IF(COUNTIF('الموظفون'!$A$11:$A$60,B39)=0,"خطأ","سليم"))</x:f>
      </x:c>
    </x:row>
    <x:row r="40">
      <x:c r="A40" s="24"/>
      <x:c r="B40" s="24"/>
      <x:c r="C40" s="57" t="str">
        <x:f>IF(B40="","",IFERROR(INDEX('الموظفون'!$B$11:$B$60,MATCH(B40,'الموظفون'!$A$11:$A$60,0)),""))</x:f>
      </x:c>
      <x:c r="D40" s="24"/>
      <x:c r="E40" s="26"/>
      <x:c r="F40" s="26"/>
      <x:c r="G40" s="24"/>
      <x:c r="H40" s="24"/>
      <x:c r="I40" s="57" t="str">
        <x:f>IF(A40="","",IF(OR(B40="",D40="",E40="",G40="",H40=""),"ناقص",IF(F40="","بلا انتهاء",IF(F40&lt;'الإعداد'!$D$11,"منتهي",IF(F40&lt;='الإعداد'!$D$11+'الإعداد'!$D$14,"قرب الانتهاء","ساري")))))</x:f>
      </x:c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AA40" t="n">
        <x:f>'الموظفون'!$A$50</x:f>
        <x:v>0</x:v>
      </x:c>
      <x:c r="AE40" t="str">
        <x:f>IF(A40="","",IF(COUNTIF($A$11:$A$80,A40)&gt;1,"خطأ","سليم"))</x:f>
      </x:c>
      <x:c r="AF40" t="str">
        <x:f>IF(B40="","",IF(COUNTIF('الموظفون'!$A$11:$A$60,B40)=0,"خطأ","سليم"))</x:f>
      </x:c>
    </x:row>
    <x:row r="41">
      <x:c r="A41" s="24"/>
      <x:c r="B41" s="24"/>
      <x:c r="C41" s="57" t="str">
        <x:f>IF(B41="","",IFERROR(INDEX('الموظفون'!$B$11:$B$60,MATCH(B41,'الموظفون'!$A$11:$A$60,0)),""))</x:f>
      </x:c>
      <x:c r="D41" s="24"/>
      <x:c r="E41" s="26"/>
      <x:c r="F41" s="26"/>
      <x:c r="G41" s="24"/>
      <x:c r="H41" s="24"/>
      <x:c r="I41" s="57" t="str">
        <x:f>IF(A41="","",IF(OR(B41="",D41="",E41="",G41="",H41=""),"ناقص",IF(F41="","بلا انتهاء",IF(F41&lt;'الإعداد'!$D$11,"منتهي",IF(F41&lt;='الإعداد'!$D$11+'الإعداد'!$D$14,"قرب الانتهاء","ساري")))))</x:f>
      </x:c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AA41" t="n">
        <x:f>'الموظفون'!$A$51</x:f>
        <x:v>0</x:v>
      </x:c>
      <x:c r="AE41" t="str">
        <x:f>IF(A41="","",IF(COUNTIF($A$11:$A$80,A41)&gt;1,"خطأ","سليم"))</x:f>
      </x:c>
      <x:c r="AF41" t="str">
        <x:f>IF(B41="","",IF(COUNTIF('الموظفون'!$A$11:$A$60,B41)=0,"خطأ","سليم"))</x:f>
      </x:c>
    </x:row>
    <x:row r="42">
      <x:c r="A42" s="24"/>
      <x:c r="B42" s="24"/>
      <x:c r="C42" s="57" t="str">
        <x:f>IF(B42="","",IFERROR(INDEX('الموظفون'!$B$11:$B$60,MATCH(B42,'الموظفون'!$A$11:$A$60,0)),""))</x:f>
      </x:c>
      <x:c r="D42" s="24"/>
      <x:c r="E42" s="26"/>
      <x:c r="F42" s="26"/>
      <x:c r="G42" s="24"/>
      <x:c r="H42" s="24"/>
      <x:c r="I42" s="57" t="str">
        <x:f>IF(A42="","",IF(OR(B42="",D42="",E42="",G42="",H42=""),"ناقص",IF(F42="","بلا انتهاء",IF(F42&lt;'الإعداد'!$D$11,"منتهي",IF(F42&lt;='الإعداد'!$D$11+'الإعداد'!$D$14,"قرب الانتهاء","ساري")))))</x:f>
      </x:c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AA42" t="n">
        <x:f>'الموظفون'!$A$52</x:f>
        <x:v>0</x:v>
      </x:c>
      <x:c r="AE42" t="str">
        <x:f>IF(A42="","",IF(COUNTIF($A$11:$A$80,A42)&gt;1,"خطأ","سليم"))</x:f>
      </x:c>
      <x:c r="AF42" t="str">
        <x:f>IF(B42="","",IF(COUNTIF('الموظفون'!$A$11:$A$60,B42)=0,"خطأ","سليم"))</x:f>
      </x:c>
    </x:row>
    <x:row r="43">
      <x:c r="A43" s="24"/>
      <x:c r="B43" s="24"/>
      <x:c r="C43" s="57" t="str">
        <x:f>IF(B43="","",IFERROR(INDEX('الموظفون'!$B$11:$B$60,MATCH(B43,'الموظفون'!$A$11:$A$60,0)),""))</x:f>
      </x:c>
      <x:c r="D43" s="24"/>
      <x:c r="E43" s="26"/>
      <x:c r="F43" s="26"/>
      <x:c r="G43" s="24"/>
      <x:c r="H43" s="24"/>
      <x:c r="I43" s="57" t="str">
        <x:f>IF(A43="","",IF(OR(B43="",D43="",E43="",G43="",H43=""),"ناقص",IF(F43="","بلا انتهاء",IF(F43&lt;'الإعداد'!$D$11,"منتهي",IF(F43&lt;='الإعداد'!$D$11+'الإعداد'!$D$14,"قرب الانتهاء","ساري")))))</x:f>
      </x:c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AA43" t="n">
        <x:f>'الموظفون'!$A$53</x:f>
        <x:v>0</x:v>
      </x:c>
      <x:c r="AE43" t="str">
        <x:f>IF(A43="","",IF(COUNTIF($A$11:$A$80,A43)&gt;1,"خطأ","سليم"))</x:f>
      </x:c>
      <x:c r="AF43" t="str">
        <x:f>IF(B43="","",IF(COUNTIF('الموظفون'!$A$11:$A$60,B43)=0,"خطأ","سليم"))</x:f>
      </x:c>
    </x:row>
    <x:row r="44">
      <x:c r="A44" s="24"/>
      <x:c r="B44" s="24"/>
      <x:c r="C44" s="57" t="str">
        <x:f>IF(B44="","",IFERROR(INDEX('الموظفون'!$B$11:$B$60,MATCH(B44,'الموظفون'!$A$11:$A$60,0)),""))</x:f>
      </x:c>
      <x:c r="D44" s="24"/>
      <x:c r="E44" s="26"/>
      <x:c r="F44" s="26"/>
      <x:c r="G44" s="24"/>
      <x:c r="H44" s="24"/>
      <x:c r="I44" s="57" t="str">
        <x:f>IF(A44="","",IF(OR(B44="",D44="",E44="",G44="",H44=""),"ناقص",IF(F44="","بلا انتهاء",IF(F44&lt;'الإعداد'!$D$11,"منتهي",IF(F44&lt;='الإعداد'!$D$11+'الإعداد'!$D$14,"قرب الانتهاء","ساري")))))</x:f>
      </x:c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AA44" t="n">
        <x:f>'الموظفون'!$A$54</x:f>
        <x:v>0</x:v>
      </x:c>
      <x:c r="AE44" t="str">
        <x:f>IF(A44="","",IF(COUNTIF($A$11:$A$80,A44)&gt;1,"خطأ","سليم"))</x:f>
      </x:c>
      <x:c r="AF44" t="str">
        <x:f>IF(B44="","",IF(COUNTIF('الموظفون'!$A$11:$A$60,B44)=0,"خطأ","سليم"))</x:f>
      </x:c>
    </x:row>
    <x:row r="45">
      <x:c r="A45" s="24"/>
      <x:c r="B45" s="24"/>
      <x:c r="C45" s="57" t="str">
        <x:f>IF(B45="","",IFERROR(INDEX('الموظفون'!$B$11:$B$60,MATCH(B45,'الموظفون'!$A$11:$A$60,0)),""))</x:f>
      </x:c>
      <x:c r="D45" s="24"/>
      <x:c r="E45" s="26"/>
      <x:c r="F45" s="26"/>
      <x:c r="G45" s="24"/>
      <x:c r="H45" s="24"/>
      <x:c r="I45" s="57" t="str">
        <x:f>IF(A45="","",IF(OR(B45="",D45="",E45="",G45="",H45=""),"ناقص",IF(F45="","بلا انتهاء",IF(F45&lt;'الإعداد'!$D$11,"منتهي",IF(F45&lt;='الإعداد'!$D$11+'الإعداد'!$D$14,"قرب الانتهاء","ساري")))))</x:f>
      </x:c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AA45" t="n">
        <x:f>'الموظفون'!$A$55</x:f>
        <x:v>0</x:v>
      </x:c>
      <x:c r="AE45" t="str">
        <x:f>IF(A45="","",IF(COUNTIF($A$11:$A$80,A45)&gt;1,"خطأ","سليم"))</x:f>
      </x:c>
      <x:c r="AF45" t="str">
        <x:f>IF(B45="","",IF(COUNTIF('الموظفون'!$A$11:$A$60,B45)=0,"خطأ","سليم"))</x:f>
      </x:c>
    </x:row>
    <x:row r="46">
      <x:c r="A46" s="24"/>
      <x:c r="B46" s="24"/>
      <x:c r="C46" s="57" t="str">
        <x:f>IF(B46="","",IFERROR(INDEX('الموظفون'!$B$11:$B$60,MATCH(B46,'الموظفون'!$A$11:$A$60,0)),""))</x:f>
      </x:c>
      <x:c r="D46" s="24"/>
      <x:c r="E46" s="26"/>
      <x:c r="F46" s="26"/>
      <x:c r="G46" s="24"/>
      <x:c r="H46" s="24"/>
      <x:c r="I46" s="57" t="str">
        <x:f>IF(A46="","",IF(OR(B46="",D46="",E46="",G46="",H46=""),"ناقص",IF(F46="","بلا انتهاء",IF(F46&lt;'الإعداد'!$D$11,"منتهي",IF(F46&lt;='الإعداد'!$D$11+'الإعداد'!$D$14,"قرب الانتهاء","ساري")))))</x:f>
      </x:c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AA46" t="n">
        <x:f>'الموظفون'!$A$56</x:f>
        <x:v>0</x:v>
      </x:c>
      <x:c r="AE46" t="str">
        <x:f>IF(A46="","",IF(COUNTIF($A$11:$A$80,A46)&gt;1,"خطأ","سليم"))</x:f>
      </x:c>
      <x:c r="AF46" t="str">
        <x:f>IF(B46="","",IF(COUNTIF('الموظفون'!$A$11:$A$60,B46)=0,"خطأ","سليم"))</x:f>
      </x:c>
    </x:row>
    <x:row r="47">
      <x:c r="A47" s="24"/>
      <x:c r="B47" s="24"/>
      <x:c r="C47" s="57" t="str">
        <x:f>IF(B47="","",IFERROR(INDEX('الموظفون'!$B$11:$B$60,MATCH(B47,'الموظفون'!$A$11:$A$60,0)),""))</x:f>
      </x:c>
      <x:c r="D47" s="24"/>
      <x:c r="E47" s="26"/>
      <x:c r="F47" s="26"/>
      <x:c r="G47" s="24"/>
      <x:c r="H47" s="24"/>
      <x:c r="I47" s="57" t="str">
        <x:f>IF(A47="","",IF(OR(B47="",D47="",E47="",G47="",H47=""),"ناقص",IF(F47="","بلا انتهاء",IF(F47&lt;'الإعداد'!$D$11,"منتهي",IF(F47&lt;='الإعداد'!$D$11+'الإعداد'!$D$14,"قرب الانتهاء","ساري")))))</x:f>
      </x:c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AA47" t="n">
        <x:f>'الموظفون'!$A$57</x:f>
        <x:v>0</x:v>
      </x:c>
      <x:c r="AE47" t="str">
        <x:f>IF(A47="","",IF(COUNTIF($A$11:$A$80,A47)&gt;1,"خطأ","سليم"))</x:f>
      </x:c>
      <x:c r="AF47" t="str">
        <x:f>IF(B47="","",IF(COUNTIF('الموظفون'!$A$11:$A$60,B47)=0,"خطأ","سليم"))</x:f>
      </x:c>
    </x:row>
    <x:row r="48">
      <x:c r="A48" s="24"/>
      <x:c r="B48" s="24"/>
      <x:c r="C48" s="57" t="str">
        <x:f>IF(B48="","",IFERROR(INDEX('الموظفون'!$B$11:$B$60,MATCH(B48,'الموظفون'!$A$11:$A$60,0)),""))</x:f>
      </x:c>
      <x:c r="D48" s="24"/>
      <x:c r="E48" s="26"/>
      <x:c r="F48" s="26"/>
      <x:c r="G48" s="24"/>
      <x:c r="H48" s="24"/>
      <x:c r="I48" s="57" t="str">
        <x:f>IF(A48="","",IF(OR(B48="",D48="",E48="",G48="",H48=""),"ناقص",IF(F48="","بلا انتهاء",IF(F48&lt;'الإعداد'!$D$11,"منتهي",IF(F48&lt;='الإعداد'!$D$11+'الإعداد'!$D$14,"قرب الانتهاء","ساري")))))</x:f>
      </x:c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AA48" t="n">
        <x:f>'الموظفون'!$A$58</x:f>
        <x:v>0</x:v>
      </x:c>
      <x:c r="AE48" t="str">
        <x:f>IF(A48="","",IF(COUNTIF($A$11:$A$80,A48)&gt;1,"خطأ","سليم"))</x:f>
      </x:c>
      <x:c r="AF48" t="str">
        <x:f>IF(B48="","",IF(COUNTIF('الموظفون'!$A$11:$A$60,B48)=0,"خطأ","سليم"))</x:f>
      </x:c>
    </x:row>
    <x:row r="49">
      <x:c r="A49" s="24"/>
      <x:c r="B49" s="24"/>
      <x:c r="C49" s="57" t="str">
        <x:f>IF(B49="","",IFERROR(INDEX('الموظفون'!$B$11:$B$60,MATCH(B49,'الموظفون'!$A$11:$A$60,0)),""))</x:f>
      </x:c>
      <x:c r="D49" s="24"/>
      <x:c r="E49" s="26"/>
      <x:c r="F49" s="26"/>
      <x:c r="G49" s="24"/>
      <x:c r="H49" s="24"/>
      <x:c r="I49" s="57" t="str">
        <x:f>IF(A49="","",IF(OR(B49="",D49="",E49="",G49="",H49=""),"ناقص",IF(F49="","بلا انتهاء",IF(F49&lt;'الإعداد'!$D$11,"منتهي",IF(F49&lt;='الإعداد'!$D$11+'الإعداد'!$D$14,"قرب الانتهاء","ساري")))))</x:f>
      </x:c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AA49" t="n">
        <x:f>'الموظفون'!$A$59</x:f>
        <x:v>0</x:v>
      </x:c>
      <x:c r="AE49" t="str">
        <x:f>IF(A49="","",IF(COUNTIF($A$11:$A$80,A49)&gt;1,"خطأ","سليم"))</x:f>
      </x:c>
      <x:c r="AF49" t="str">
        <x:f>IF(B49="","",IF(COUNTIF('الموظفون'!$A$11:$A$60,B49)=0,"خطأ","سليم"))</x:f>
      </x:c>
    </x:row>
    <x:row r="50">
      <x:c r="A50" s="24"/>
      <x:c r="B50" s="24"/>
      <x:c r="C50" s="57" t="str">
        <x:f>IF(B50="","",IFERROR(INDEX('الموظفون'!$B$11:$B$60,MATCH(B50,'الموظفون'!$A$11:$A$60,0)),""))</x:f>
      </x:c>
      <x:c r="D50" s="24"/>
      <x:c r="E50" s="26"/>
      <x:c r="F50" s="26"/>
      <x:c r="G50" s="24"/>
      <x:c r="H50" s="24"/>
      <x:c r="I50" s="57" t="str">
        <x:f>IF(A50="","",IF(OR(B50="",D50="",E50="",G50="",H50=""),"ناقص",IF(F50="","بلا انتهاء",IF(F50&lt;'الإعداد'!$D$11,"منتهي",IF(F50&lt;='الإعداد'!$D$11+'الإعداد'!$D$14,"قرب الانتهاء","ساري")))))</x:f>
      </x:c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AA50" t="n">
        <x:f>'الموظفون'!$A$60</x:f>
        <x:v>0</x:v>
      </x:c>
      <x:c r="AE50" t="str">
        <x:f>IF(A50="","",IF(COUNTIF($A$11:$A$80,A50)&gt;1,"خطأ","سليم"))</x:f>
      </x:c>
      <x:c r="AF50" t="str">
        <x:f>IF(B50="","",IF(COUNTIF('الموظفون'!$A$11:$A$60,B50)=0,"خطأ","سليم"))</x:f>
      </x:c>
    </x:row>
    <x:row r="51">
      <x:c r="A51" s="24"/>
      <x:c r="B51" s="24"/>
      <x:c r="C51" s="57" t="str">
        <x:f>IF(B51="","",IFERROR(INDEX('الموظفون'!$B$11:$B$60,MATCH(B51,'الموظفون'!$A$11:$A$60,0)),""))</x:f>
      </x:c>
      <x:c r="D51" s="24"/>
      <x:c r="E51" s="26"/>
      <x:c r="F51" s="26"/>
      <x:c r="G51" s="24"/>
      <x:c r="H51" s="24"/>
      <x:c r="I51" s="57" t="str">
        <x:f>IF(A51="","",IF(OR(B51="",D51="",E51="",G51="",H51=""),"ناقص",IF(F51="","بلا انتهاء",IF(F51&lt;'الإعداد'!$D$11,"منتهي",IF(F51&lt;='الإعداد'!$D$11+'الإعداد'!$D$14,"قرب الانتهاء","ساري")))))</x:f>
      </x:c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AA51" t="n">
        <x:f>'الموظفون'!$A$61</x:f>
        <x:v>0</x:v>
      </x:c>
      <x:c r="AE51" t="str">
        <x:f>IF(A51="","",IF(COUNTIF($A$11:$A$80,A51)&gt;1,"خطأ","سليم"))</x:f>
      </x:c>
      <x:c r="AF51" t="str">
        <x:f>IF(B51="","",IF(COUNTIF('الموظفون'!$A$11:$A$60,B51)=0,"خطأ","سليم"))</x:f>
      </x:c>
    </x:row>
    <x:row r="52">
      <x:c r="A52" s="24"/>
      <x:c r="B52" s="24"/>
      <x:c r="C52" s="57" t="str">
        <x:f>IF(B52="","",IFERROR(INDEX('الموظفون'!$B$11:$B$60,MATCH(B52,'الموظفون'!$A$11:$A$60,0)),""))</x:f>
      </x:c>
      <x:c r="D52" s="24"/>
      <x:c r="E52" s="26"/>
      <x:c r="F52" s="26"/>
      <x:c r="G52" s="24"/>
      <x:c r="H52" s="24"/>
      <x:c r="I52" s="57" t="str">
        <x:f>IF(A52="","",IF(OR(B52="",D52="",E52="",G52="",H52=""),"ناقص",IF(F52="","بلا انتهاء",IF(F52&lt;'الإعداد'!$D$11,"منتهي",IF(F52&lt;='الإعداد'!$D$11+'الإعداد'!$D$14,"قرب الانتهاء","ساري")))))</x:f>
      </x:c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AA52" t="n">
        <x:f>'الموظفون'!$A$62</x:f>
        <x:v>0</x:v>
      </x:c>
      <x:c r="AE52" t="str">
        <x:f>IF(A52="","",IF(COUNTIF($A$11:$A$80,A52)&gt;1,"خطأ","سليم"))</x:f>
      </x:c>
      <x:c r="AF52" t="str">
        <x:f>IF(B52="","",IF(COUNTIF('الموظفون'!$A$11:$A$60,B52)=0,"خطأ","سليم"))</x:f>
      </x:c>
    </x:row>
    <x:row r="53">
      <x:c r="A53" s="24"/>
      <x:c r="B53" s="24"/>
      <x:c r="C53" s="57" t="str">
        <x:f>IF(B53="","",IFERROR(INDEX('الموظفون'!$B$11:$B$60,MATCH(B53,'الموظفون'!$A$11:$A$60,0)),""))</x:f>
      </x:c>
      <x:c r="D53" s="24"/>
      <x:c r="E53" s="26"/>
      <x:c r="F53" s="26"/>
      <x:c r="G53" s="24"/>
      <x:c r="H53" s="24"/>
      <x:c r="I53" s="57" t="str">
        <x:f>IF(A53="","",IF(OR(B53="",D53="",E53="",G53="",H53=""),"ناقص",IF(F53="","بلا انتهاء",IF(F53&lt;'الإعداد'!$D$11,"منتهي",IF(F53&lt;='الإعداد'!$D$11+'الإعداد'!$D$14,"قرب الانتهاء","ساري")))))</x:f>
      </x:c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AA53" t="n">
        <x:f>'الموظفون'!$A$63</x:f>
        <x:v>0</x:v>
      </x:c>
      <x:c r="AE53" t="str">
        <x:f>IF(A53="","",IF(COUNTIF($A$11:$A$80,A53)&gt;1,"خطأ","سليم"))</x:f>
      </x:c>
      <x:c r="AF53" t="str">
        <x:f>IF(B53="","",IF(COUNTIF('الموظفون'!$A$11:$A$60,B53)=0,"خطأ","سليم"))</x:f>
      </x:c>
    </x:row>
    <x:row r="54">
      <x:c r="A54" s="24"/>
      <x:c r="B54" s="24"/>
      <x:c r="C54" s="57" t="str">
        <x:f>IF(B54="","",IFERROR(INDEX('الموظفون'!$B$11:$B$60,MATCH(B54,'الموظفون'!$A$11:$A$60,0)),""))</x:f>
      </x:c>
      <x:c r="D54" s="24"/>
      <x:c r="E54" s="26"/>
      <x:c r="F54" s="26"/>
      <x:c r="G54" s="24"/>
      <x:c r="H54" s="24"/>
      <x:c r="I54" s="57" t="str">
        <x:f>IF(A54="","",IF(OR(B54="",D54="",E54="",G54="",H54=""),"ناقص",IF(F54="","بلا انتهاء",IF(F54&lt;'الإعداد'!$D$11,"منتهي",IF(F54&lt;='الإعداد'!$D$11+'الإعداد'!$D$14,"قرب الانتهاء","ساري")))))</x:f>
      </x:c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AA54" t="n">
        <x:f>'الموظفون'!$A$64</x:f>
        <x:v>0</x:v>
      </x:c>
      <x:c r="AE54" t="str">
        <x:f>IF(A54="","",IF(COUNTIF($A$11:$A$80,A54)&gt;1,"خطأ","سليم"))</x:f>
      </x:c>
      <x:c r="AF54" t="str">
        <x:f>IF(B54="","",IF(COUNTIF('الموظفون'!$A$11:$A$60,B54)=0,"خطأ","سليم"))</x:f>
      </x:c>
    </x:row>
    <x:row r="55">
      <x:c r="A55" s="24"/>
      <x:c r="B55" s="24"/>
      <x:c r="C55" s="57" t="str">
        <x:f>IF(B55="","",IFERROR(INDEX('الموظفون'!$B$11:$B$60,MATCH(B55,'الموظفون'!$A$11:$A$60,0)),""))</x:f>
      </x:c>
      <x:c r="D55" s="24"/>
      <x:c r="E55" s="26"/>
      <x:c r="F55" s="26"/>
      <x:c r="G55" s="24"/>
      <x:c r="H55" s="24"/>
      <x:c r="I55" s="57" t="str">
        <x:f>IF(A55="","",IF(OR(B55="",D55="",E55="",G55="",H55=""),"ناقص",IF(F55="","بلا انتهاء",IF(F55&lt;'الإعداد'!$D$11,"منتهي",IF(F55&lt;='الإعداد'!$D$11+'الإعداد'!$D$14,"قرب الانتهاء","ساري")))))</x:f>
      </x:c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AA55" t="n">
        <x:f>'الموظفون'!$A$65</x:f>
        <x:v>0</x:v>
      </x:c>
      <x:c r="AE55" t="str">
        <x:f>IF(A55="","",IF(COUNTIF($A$11:$A$80,A55)&gt;1,"خطأ","سليم"))</x:f>
      </x:c>
      <x:c r="AF55" t="str">
        <x:f>IF(B55="","",IF(COUNTIF('الموظفون'!$A$11:$A$60,B55)=0,"خطأ","سليم"))</x:f>
      </x:c>
    </x:row>
    <x:row r="56">
      <x:c r="A56" s="24"/>
      <x:c r="B56" s="24"/>
      <x:c r="C56" s="57" t="str">
        <x:f>IF(B56="","",IFERROR(INDEX('الموظفون'!$B$11:$B$60,MATCH(B56,'الموظفون'!$A$11:$A$60,0)),""))</x:f>
      </x:c>
      <x:c r="D56" s="24"/>
      <x:c r="E56" s="26"/>
      <x:c r="F56" s="26"/>
      <x:c r="G56" s="24"/>
      <x:c r="H56" s="24"/>
      <x:c r="I56" s="57" t="str">
        <x:f>IF(A56="","",IF(OR(B56="",D56="",E56="",G56="",H56=""),"ناقص",IF(F56="","بلا انتهاء",IF(F56&lt;'الإعداد'!$D$11,"منتهي",IF(F56&lt;='الإعداد'!$D$11+'الإعداد'!$D$14,"قرب الانتهاء","ساري")))))</x:f>
      </x:c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AA56" t="n">
        <x:f>'الموظفون'!$A$66</x:f>
        <x:v>0</x:v>
      </x:c>
      <x:c r="AE56" t="str">
        <x:f>IF(A56="","",IF(COUNTIF($A$11:$A$80,A56)&gt;1,"خطأ","سليم"))</x:f>
      </x:c>
      <x:c r="AF56" t="str">
        <x:f>IF(B56="","",IF(COUNTIF('الموظفون'!$A$11:$A$60,B56)=0,"خطأ","سليم"))</x:f>
      </x:c>
    </x:row>
    <x:row r="57">
      <x:c r="A57" s="24"/>
      <x:c r="B57" s="24"/>
      <x:c r="C57" s="57" t="str">
        <x:f>IF(B57="","",IFERROR(INDEX('الموظفون'!$B$11:$B$60,MATCH(B57,'الموظفون'!$A$11:$A$60,0)),""))</x:f>
      </x:c>
      <x:c r="D57" s="24"/>
      <x:c r="E57" s="26"/>
      <x:c r="F57" s="26"/>
      <x:c r="G57" s="24"/>
      <x:c r="H57" s="24"/>
      <x:c r="I57" s="57" t="str">
        <x:f>IF(A57="","",IF(OR(B57="",D57="",E57="",G57="",H57=""),"ناقص",IF(F57="","بلا انتهاء",IF(F57&lt;'الإعداد'!$D$11,"منتهي",IF(F57&lt;='الإعداد'!$D$11+'الإعداد'!$D$14,"قرب الانتهاء","ساري")))))</x:f>
      </x:c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AA57" t="n">
        <x:f>'الموظفون'!$A$67</x:f>
        <x:v>0</x:v>
      </x:c>
      <x:c r="AE57" t="str">
        <x:f>IF(A57="","",IF(COUNTIF($A$11:$A$80,A57)&gt;1,"خطأ","سليم"))</x:f>
      </x:c>
      <x:c r="AF57" t="str">
        <x:f>IF(B57="","",IF(COUNTIF('الموظفون'!$A$11:$A$60,B57)=0,"خطأ","سليم"))</x:f>
      </x:c>
    </x:row>
    <x:row r="58">
      <x:c r="A58" s="24"/>
      <x:c r="B58" s="24"/>
      <x:c r="C58" s="57" t="str">
        <x:f>IF(B58="","",IFERROR(INDEX('الموظفون'!$B$11:$B$60,MATCH(B58,'الموظفون'!$A$11:$A$60,0)),""))</x:f>
      </x:c>
      <x:c r="D58" s="24"/>
      <x:c r="E58" s="26"/>
      <x:c r="F58" s="26"/>
      <x:c r="G58" s="24"/>
      <x:c r="H58" s="24"/>
      <x:c r="I58" s="57" t="str">
        <x:f>IF(A58="","",IF(OR(B58="",D58="",E58="",G58="",H58=""),"ناقص",IF(F58="","بلا انتهاء",IF(F58&lt;'الإعداد'!$D$11,"منتهي",IF(F58&lt;='الإعداد'!$D$11+'الإعداد'!$D$14,"قرب الانتهاء","ساري")))))</x:f>
      </x:c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AA58" t="n">
        <x:f>'الموظفون'!$A$68</x:f>
        <x:v>0</x:v>
      </x:c>
      <x:c r="AE58" t="str">
        <x:f>IF(A58="","",IF(COUNTIF($A$11:$A$80,A58)&gt;1,"خطأ","سليم"))</x:f>
      </x:c>
      <x:c r="AF58" t="str">
        <x:f>IF(B58="","",IF(COUNTIF('الموظفون'!$A$11:$A$60,B58)=0,"خطأ","سليم"))</x:f>
      </x:c>
    </x:row>
    <x:row r="59">
      <x:c r="A59" s="24"/>
      <x:c r="B59" s="24"/>
      <x:c r="C59" s="57" t="str">
        <x:f>IF(B59="","",IFERROR(INDEX('الموظفون'!$B$11:$B$60,MATCH(B59,'الموظفون'!$A$11:$A$60,0)),""))</x:f>
      </x:c>
      <x:c r="D59" s="24"/>
      <x:c r="E59" s="26"/>
      <x:c r="F59" s="26"/>
      <x:c r="G59" s="24"/>
      <x:c r="H59" s="24"/>
      <x:c r="I59" s="57" t="str">
        <x:f>IF(A59="","",IF(OR(B59="",D59="",E59="",G59="",H59=""),"ناقص",IF(F59="","بلا انتهاء",IF(F59&lt;'الإعداد'!$D$11,"منتهي",IF(F59&lt;='الإعداد'!$D$11+'الإعداد'!$D$14,"قرب الانتهاء","ساري")))))</x:f>
      </x:c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AA59" t="n">
        <x:f>'الموظفون'!$A$69</x:f>
        <x:v>0</x:v>
      </x:c>
      <x:c r="AE59" t="str">
        <x:f>IF(A59="","",IF(COUNTIF($A$11:$A$80,A59)&gt;1,"خطأ","سليم"))</x:f>
      </x:c>
      <x:c r="AF59" t="str">
        <x:f>IF(B59="","",IF(COUNTIF('الموظفون'!$A$11:$A$60,B59)=0,"خطأ","سليم"))</x:f>
      </x:c>
    </x:row>
    <x:row r="60">
      <x:c r="A60" s="24"/>
      <x:c r="B60" s="24"/>
      <x:c r="C60" s="57" t="str">
        <x:f>IF(B60="","",IFERROR(INDEX('الموظفون'!$B$11:$B$60,MATCH(B60,'الموظفون'!$A$11:$A$60,0)),""))</x:f>
      </x:c>
      <x:c r="D60" s="24"/>
      <x:c r="E60" s="26"/>
      <x:c r="F60" s="26"/>
      <x:c r="G60" s="24"/>
      <x:c r="H60" s="24"/>
      <x:c r="I60" s="57" t="str">
        <x:f>IF(A60="","",IF(OR(B60="",D60="",E60="",G60="",H60=""),"ناقص",IF(F60="","بلا انتهاء",IF(F60&lt;'الإعداد'!$D$11,"منتهي",IF(F60&lt;='الإعداد'!$D$11+'الإعداد'!$D$14,"قرب الانتهاء","ساري")))))</x:f>
      </x:c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AA60" t="n">
        <x:f>'الموظفون'!$A$70</x:f>
        <x:v>0</x:v>
      </x:c>
      <x:c r="AE60" t="str">
        <x:f>IF(A60="","",IF(COUNTIF($A$11:$A$80,A60)&gt;1,"خطأ","سليم"))</x:f>
      </x:c>
      <x:c r="AF60" t="str">
        <x:f>IF(B60="","",IF(COUNTIF('الموظفون'!$A$11:$A$60,B60)=0,"خطأ","سليم"))</x:f>
      </x:c>
    </x:row>
    <x:row r="61">
      <x:c r="A61" s="24"/>
      <x:c r="B61" s="24"/>
      <x:c r="C61" s="57" t="str">
        <x:f>IF(B61="","",IFERROR(INDEX('الموظفون'!$B$11:$B$60,MATCH(B61,'الموظفون'!$A$11:$A$60,0)),""))</x:f>
      </x:c>
      <x:c r="D61" s="24"/>
      <x:c r="E61" s="26"/>
      <x:c r="F61" s="26"/>
      <x:c r="G61" s="24"/>
      <x:c r="H61" s="24"/>
      <x:c r="I61" s="57" t="str">
        <x:f>IF(A61="","",IF(OR(B61="",D61="",E61="",G61="",H61=""),"ناقص",IF(F61="","بلا انتهاء",IF(F61&lt;'الإعداد'!$D$11,"منتهي",IF(F61&lt;='الإعداد'!$D$11+'الإعداد'!$D$14,"قرب الانتهاء","ساري")))))</x:f>
      </x:c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AE61" t="str">
        <x:f>IF(A61="","",IF(COUNTIF($A$11:$A$80,A61)&gt;1,"خطأ","سليم"))</x:f>
      </x:c>
      <x:c r="AF61" t="str">
        <x:f>IF(B61="","",IF(COUNTIF('الموظفون'!$A$11:$A$60,B61)=0,"خطأ","سليم"))</x:f>
      </x:c>
    </x:row>
    <x:row r="62">
      <x:c r="A62" s="24"/>
      <x:c r="B62" s="24"/>
      <x:c r="C62" s="57" t="str">
        <x:f>IF(B62="","",IFERROR(INDEX('الموظفون'!$B$11:$B$60,MATCH(B62,'الموظفون'!$A$11:$A$60,0)),""))</x:f>
      </x:c>
      <x:c r="D62" s="24"/>
      <x:c r="E62" s="26"/>
      <x:c r="F62" s="26"/>
      <x:c r="G62" s="24"/>
      <x:c r="H62" s="24"/>
      <x:c r="I62" s="57" t="str">
        <x:f>IF(A62="","",IF(OR(B62="",D62="",E62="",G62="",H62=""),"ناقص",IF(F62="","بلا انتهاء",IF(F62&lt;'الإعداد'!$D$11,"منتهي",IF(F62&lt;='الإعداد'!$D$11+'الإعداد'!$D$14,"قرب الانتهاء","ساري")))))</x:f>
      </x:c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AE62" t="str">
        <x:f>IF(A62="","",IF(COUNTIF($A$11:$A$80,A62)&gt;1,"خطأ","سليم"))</x:f>
      </x:c>
      <x:c r="AF62" t="str">
        <x:f>IF(B62="","",IF(COUNTIF('الموظفون'!$A$11:$A$60,B62)=0,"خطأ","سليم"))</x:f>
      </x:c>
    </x:row>
    <x:row r="63">
      <x:c r="A63" s="24"/>
      <x:c r="B63" s="24"/>
      <x:c r="C63" s="57" t="str">
        <x:f>IF(B63="","",IFERROR(INDEX('الموظفون'!$B$11:$B$60,MATCH(B63,'الموظفون'!$A$11:$A$60,0)),""))</x:f>
      </x:c>
      <x:c r="D63" s="24"/>
      <x:c r="E63" s="26"/>
      <x:c r="F63" s="26"/>
      <x:c r="G63" s="24"/>
      <x:c r="H63" s="24"/>
      <x:c r="I63" s="57" t="str">
        <x:f>IF(A63="","",IF(OR(B63="",D63="",E63="",G63="",H63=""),"ناقص",IF(F63="","بلا انتهاء",IF(F63&lt;'الإعداد'!$D$11,"منتهي",IF(F63&lt;='الإعداد'!$D$11+'الإعداد'!$D$14,"قرب الانتهاء","ساري")))))</x:f>
      </x:c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AE63" t="str">
        <x:f>IF(A63="","",IF(COUNTIF($A$11:$A$80,A63)&gt;1,"خطأ","سليم"))</x:f>
      </x:c>
      <x:c r="AF63" t="str">
        <x:f>IF(B63="","",IF(COUNTIF('الموظفون'!$A$11:$A$60,B63)=0,"خطأ","سليم"))</x:f>
      </x:c>
    </x:row>
    <x:row r="64">
      <x:c r="A64" s="24"/>
      <x:c r="B64" s="24"/>
      <x:c r="C64" s="57" t="str">
        <x:f>IF(B64="","",IFERROR(INDEX('الموظفون'!$B$11:$B$60,MATCH(B64,'الموظفون'!$A$11:$A$60,0)),""))</x:f>
      </x:c>
      <x:c r="D64" s="24"/>
      <x:c r="E64" s="26"/>
      <x:c r="F64" s="26"/>
      <x:c r="G64" s="24"/>
      <x:c r="H64" s="24"/>
      <x:c r="I64" s="57" t="str">
        <x:f>IF(A64="","",IF(OR(B64="",D64="",E64="",G64="",H64=""),"ناقص",IF(F64="","بلا انتهاء",IF(F64&lt;'الإعداد'!$D$11,"منتهي",IF(F64&lt;='الإعداد'!$D$11+'الإعداد'!$D$14,"قرب الانتهاء","ساري")))))</x:f>
      </x:c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AE64" t="str">
        <x:f>IF(A64="","",IF(COUNTIF($A$11:$A$80,A64)&gt;1,"خطأ","سليم"))</x:f>
      </x:c>
      <x:c r="AF64" t="str">
        <x:f>IF(B64="","",IF(COUNTIF('الموظفون'!$A$11:$A$60,B64)=0,"خطأ","سليم"))</x:f>
      </x:c>
    </x:row>
    <x:row r="65">
      <x:c r="A65" s="24"/>
      <x:c r="B65" s="24"/>
      <x:c r="C65" s="57" t="str">
        <x:f>IF(B65="","",IFERROR(INDEX('الموظفون'!$B$11:$B$60,MATCH(B65,'الموظفون'!$A$11:$A$60,0)),""))</x:f>
      </x:c>
      <x:c r="D65" s="24"/>
      <x:c r="E65" s="26"/>
      <x:c r="F65" s="26"/>
      <x:c r="G65" s="24"/>
      <x:c r="H65" s="24"/>
      <x:c r="I65" s="57" t="str">
        <x:f>IF(A65="","",IF(OR(B65="",D65="",E65="",G65="",H65=""),"ناقص",IF(F65="","بلا انتهاء",IF(F65&lt;'الإعداد'!$D$11,"منتهي",IF(F65&lt;='الإعداد'!$D$11+'الإعداد'!$D$14,"قرب الانتهاء","ساري")))))</x:f>
      </x:c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AE65" t="str">
        <x:f>IF(A65="","",IF(COUNTIF($A$11:$A$80,A65)&gt;1,"خطأ","سليم"))</x:f>
      </x:c>
      <x:c r="AF65" t="str">
        <x:f>IF(B65="","",IF(COUNTIF('الموظفون'!$A$11:$A$60,B65)=0,"خطأ","سليم"))</x:f>
      </x:c>
    </x:row>
    <x:row r="66">
      <x:c r="A66" s="24"/>
      <x:c r="B66" s="24"/>
      <x:c r="C66" s="57" t="str">
        <x:f>IF(B66="","",IFERROR(INDEX('الموظفون'!$B$11:$B$60,MATCH(B66,'الموظفون'!$A$11:$A$60,0)),""))</x:f>
      </x:c>
      <x:c r="D66" s="24"/>
      <x:c r="E66" s="26"/>
      <x:c r="F66" s="26"/>
      <x:c r="G66" s="24"/>
      <x:c r="H66" s="24"/>
      <x:c r="I66" s="57" t="str">
        <x:f>IF(A66="","",IF(OR(B66="",D66="",E66="",G66="",H66=""),"ناقص",IF(F66="","بلا انتهاء",IF(F66&lt;'الإعداد'!$D$11,"منتهي",IF(F66&lt;='الإعداد'!$D$11+'الإعداد'!$D$14,"قرب الانتهاء","ساري")))))</x:f>
      </x:c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AE66" t="str">
        <x:f>IF(A66="","",IF(COUNTIF($A$11:$A$80,A66)&gt;1,"خطأ","سليم"))</x:f>
      </x:c>
      <x:c r="AF66" t="str">
        <x:f>IF(B66="","",IF(COUNTIF('الموظفون'!$A$11:$A$60,B66)=0,"خطأ","سليم"))</x:f>
      </x:c>
    </x:row>
    <x:row r="67">
      <x:c r="A67" s="24"/>
      <x:c r="B67" s="24"/>
      <x:c r="C67" s="57" t="str">
        <x:f>IF(B67="","",IFERROR(INDEX('الموظفون'!$B$11:$B$60,MATCH(B67,'الموظفون'!$A$11:$A$60,0)),""))</x:f>
      </x:c>
      <x:c r="D67" s="24"/>
      <x:c r="E67" s="26"/>
      <x:c r="F67" s="26"/>
      <x:c r="G67" s="24"/>
      <x:c r="H67" s="24"/>
      <x:c r="I67" s="57" t="str">
        <x:f>IF(A67="","",IF(OR(B67="",D67="",E67="",G67="",H67=""),"ناقص",IF(F67="","بلا انتهاء",IF(F67&lt;'الإعداد'!$D$11,"منتهي",IF(F67&lt;='الإعداد'!$D$11+'الإعداد'!$D$14,"قرب الانتهاء","ساري")))))</x:f>
      </x:c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AE67" t="str">
        <x:f>IF(A67="","",IF(COUNTIF($A$11:$A$80,A67)&gt;1,"خطأ","سليم"))</x:f>
      </x:c>
      <x:c r="AF67" t="str">
        <x:f>IF(B67="","",IF(COUNTIF('الموظفون'!$A$11:$A$60,B67)=0,"خطأ","سليم"))</x:f>
      </x:c>
    </x:row>
    <x:row r="68">
      <x:c r="A68" s="24"/>
      <x:c r="B68" s="24"/>
      <x:c r="C68" s="57" t="str">
        <x:f>IF(B68="","",IFERROR(INDEX('الموظفون'!$B$11:$B$60,MATCH(B68,'الموظفون'!$A$11:$A$60,0)),""))</x:f>
      </x:c>
      <x:c r="D68" s="24"/>
      <x:c r="E68" s="26"/>
      <x:c r="F68" s="26"/>
      <x:c r="G68" s="24"/>
      <x:c r="H68" s="24"/>
      <x:c r="I68" s="57" t="str">
        <x:f>IF(A68="","",IF(OR(B68="",D68="",E68="",G68="",H68=""),"ناقص",IF(F68="","بلا انتهاء",IF(F68&lt;'الإعداد'!$D$11,"منتهي",IF(F68&lt;='الإعداد'!$D$11+'الإعداد'!$D$14,"قرب الانتهاء","ساري")))))</x:f>
      </x:c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AE68" t="str">
        <x:f>IF(A68="","",IF(COUNTIF($A$11:$A$80,A68)&gt;1,"خطأ","سليم"))</x:f>
      </x:c>
      <x:c r="AF68" t="str">
        <x:f>IF(B68="","",IF(COUNTIF('الموظفون'!$A$11:$A$60,B68)=0,"خطأ","سليم"))</x:f>
      </x:c>
    </x:row>
    <x:row r="69">
      <x:c r="A69" s="24"/>
      <x:c r="B69" s="24"/>
      <x:c r="C69" s="57" t="str">
        <x:f>IF(B69="","",IFERROR(INDEX('الموظفون'!$B$11:$B$60,MATCH(B69,'الموظفون'!$A$11:$A$60,0)),""))</x:f>
      </x:c>
      <x:c r="D69" s="24"/>
      <x:c r="E69" s="26"/>
      <x:c r="F69" s="26"/>
      <x:c r="G69" s="24"/>
      <x:c r="H69" s="24"/>
      <x:c r="I69" s="57" t="str">
        <x:f>IF(A69="","",IF(OR(B69="",D69="",E69="",G69="",H69=""),"ناقص",IF(F69="","بلا انتهاء",IF(F69&lt;'الإعداد'!$D$11,"منتهي",IF(F69&lt;='الإعداد'!$D$11+'الإعداد'!$D$14,"قرب الانتهاء","ساري")))))</x:f>
      </x:c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AE69" t="str">
        <x:f>IF(A69="","",IF(COUNTIF($A$11:$A$80,A69)&gt;1,"خطأ","سليم"))</x:f>
      </x:c>
      <x:c r="AF69" t="str">
        <x:f>IF(B69="","",IF(COUNTIF('الموظفون'!$A$11:$A$60,B69)=0,"خطأ","سليم"))</x:f>
      </x:c>
    </x:row>
    <x:row r="70">
      <x:c r="A70" s="24"/>
      <x:c r="B70" s="24"/>
      <x:c r="C70" s="57" t="str">
        <x:f>IF(B70="","",IFERROR(INDEX('الموظفون'!$B$11:$B$60,MATCH(B70,'الموظفون'!$A$11:$A$60,0)),""))</x:f>
      </x:c>
      <x:c r="D70" s="24"/>
      <x:c r="E70" s="26"/>
      <x:c r="F70" s="26"/>
      <x:c r="G70" s="24"/>
      <x:c r="H70" s="24"/>
      <x:c r="I70" s="57" t="str">
        <x:f>IF(A70="","",IF(OR(B70="",D70="",E70="",G70="",H70=""),"ناقص",IF(F70="","بلا انتهاء",IF(F70&lt;'الإعداد'!$D$11,"منتهي",IF(F70&lt;='الإعداد'!$D$11+'الإعداد'!$D$14,"قرب الانتهاء","ساري")))))</x:f>
      </x:c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AE70" t="str">
        <x:f>IF(A70="","",IF(COUNTIF($A$11:$A$80,A70)&gt;1,"خطأ","سليم"))</x:f>
      </x:c>
      <x:c r="AF70" t="str">
        <x:f>IF(B70="","",IF(COUNTIF('الموظفون'!$A$11:$A$60,B70)=0,"خطأ","سليم"))</x:f>
      </x:c>
    </x:row>
    <x:row r="71">
      <x:c r="A71" s="24"/>
      <x:c r="B71" s="24"/>
      <x:c r="C71" s="57" t="str">
        <x:f>IF(B71="","",IFERROR(INDEX('الموظفون'!$B$11:$B$60,MATCH(B71,'الموظفون'!$A$11:$A$60,0)),""))</x:f>
      </x:c>
      <x:c r="D71" s="24"/>
      <x:c r="E71" s="26"/>
      <x:c r="F71" s="26"/>
      <x:c r="G71" s="24"/>
      <x:c r="H71" s="24"/>
      <x:c r="I71" s="57" t="str">
        <x:f>IF(A71="","",IF(OR(B71="",D71="",E71="",G71="",H71=""),"ناقص",IF(F71="","بلا انتهاء",IF(F71&lt;'الإعداد'!$D$11,"منتهي",IF(F71&lt;='الإعداد'!$D$11+'الإعداد'!$D$14,"قرب الانتهاء","ساري")))))</x:f>
      </x:c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AE71" t="str">
        <x:f>IF(A71="","",IF(COUNTIF($A$11:$A$80,A71)&gt;1,"خطأ","سليم"))</x:f>
      </x:c>
      <x:c r="AF71" t="str">
        <x:f>IF(B71="","",IF(COUNTIF('الموظفون'!$A$11:$A$60,B71)=0,"خطأ","سليم"))</x:f>
      </x:c>
    </x:row>
    <x:row r="72">
      <x:c r="A72" s="24"/>
      <x:c r="B72" s="24"/>
      <x:c r="C72" s="57" t="str">
        <x:f>IF(B72="","",IFERROR(INDEX('الموظفون'!$B$11:$B$60,MATCH(B72,'الموظفون'!$A$11:$A$60,0)),""))</x:f>
      </x:c>
      <x:c r="D72" s="24"/>
      <x:c r="E72" s="26"/>
      <x:c r="F72" s="26"/>
      <x:c r="G72" s="24"/>
      <x:c r="H72" s="24"/>
      <x:c r="I72" s="57" t="str">
        <x:f>IF(A72="","",IF(OR(B72="",D72="",E72="",G72="",H72=""),"ناقص",IF(F72="","بلا انتهاء",IF(F72&lt;'الإعداد'!$D$11,"منتهي",IF(F72&lt;='الإعداد'!$D$11+'الإعداد'!$D$14,"قرب الانتهاء","ساري")))))</x:f>
      </x:c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AE72" t="str">
        <x:f>IF(A72="","",IF(COUNTIF($A$11:$A$80,A72)&gt;1,"خطأ","سليم"))</x:f>
      </x:c>
      <x:c r="AF72" t="str">
        <x:f>IF(B72="","",IF(COUNTIF('الموظفون'!$A$11:$A$60,B72)=0,"خطأ","سليم"))</x:f>
      </x:c>
    </x:row>
    <x:row r="73">
      <x:c r="A73" s="24"/>
      <x:c r="B73" s="24"/>
      <x:c r="C73" s="57" t="str">
        <x:f>IF(B73="","",IFERROR(INDEX('الموظفون'!$B$11:$B$60,MATCH(B73,'الموظفون'!$A$11:$A$60,0)),""))</x:f>
      </x:c>
      <x:c r="D73" s="24"/>
      <x:c r="E73" s="26"/>
      <x:c r="F73" s="26"/>
      <x:c r="G73" s="24"/>
      <x:c r="H73" s="24"/>
      <x:c r="I73" s="57" t="str">
        <x:f>IF(A73="","",IF(OR(B73="",D73="",E73="",G73="",H73=""),"ناقص",IF(F73="","بلا انتهاء",IF(F73&lt;'الإعداد'!$D$11,"منتهي",IF(F73&lt;='الإعداد'!$D$11+'الإعداد'!$D$14,"قرب الانتهاء","ساري")))))</x:f>
      </x:c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AE73" t="str">
        <x:f>IF(A73="","",IF(COUNTIF($A$11:$A$80,A73)&gt;1,"خطأ","سليم"))</x:f>
      </x:c>
      <x:c r="AF73" t="str">
        <x:f>IF(B73="","",IF(COUNTIF('الموظفون'!$A$11:$A$60,B73)=0,"خطأ","سليم"))</x:f>
      </x:c>
    </x:row>
    <x:row r="74">
      <x:c r="A74" s="24"/>
      <x:c r="B74" s="24"/>
      <x:c r="C74" s="57" t="str">
        <x:f>IF(B74="","",IFERROR(INDEX('الموظفون'!$B$11:$B$60,MATCH(B74,'الموظفون'!$A$11:$A$60,0)),""))</x:f>
      </x:c>
      <x:c r="D74" s="24"/>
      <x:c r="E74" s="26"/>
      <x:c r="F74" s="26"/>
      <x:c r="G74" s="24"/>
      <x:c r="H74" s="24"/>
      <x:c r="I74" s="57" t="str">
        <x:f>IF(A74="","",IF(OR(B74="",D74="",E74="",G74="",H74=""),"ناقص",IF(F74="","بلا انتهاء",IF(F74&lt;'الإعداد'!$D$11,"منتهي",IF(F74&lt;='الإعداد'!$D$11+'الإعداد'!$D$14,"قرب الانتهاء","ساري")))))</x:f>
      </x:c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AE74" t="str">
        <x:f>IF(A74="","",IF(COUNTIF($A$11:$A$80,A74)&gt;1,"خطأ","سليم"))</x:f>
      </x:c>
      <x:c r="AF74" t="str">
        <x:f>IF(B74="","",IF(COUNTIF('الموظفون'!$A$11:$A$60,B74)=0,"خطأ","سليم"))</x:f>
      </x:c>
    </x:row>
    <x:row r="75">
      <x:c r="A75" s="24"/>
      <x:c r="B75" s="24"/>
      <x:c r="C75" s="57" t="str">
        <x:f>IF(B75="","",IFERROR(INDEX('الموظفون'!$B$11:$B$60,MATCH(B75,'الموظفون'!$A$11:$A$60,0)),""))</x:f>
      </x:c>
      <x:c r="D75" s="24"/>
      <x:c r="E75" s="26"/>
      <x:c r="F75" s="26"/>
      <x:c r="G75" s="24"/>
      <x:c r="H75" s="24"/>
      <x:c r="I75" s="57" t="str">
        <x:f>IF(A75="","",IF(OR(B75="",D75="",E75="",G75="",H75=""),"ناقص",IF(F75="","بلا انتهاء",IF(F75&lt;'الإعداد'!$D$11,"منتهي",IF(F75&lt;='الإعداد'!$D$11+'الإعداد'!$D$14,"قرب الانتهاء","ساري")))))</x:f>
      </x:c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AE75" t="str">
        <x:f>IF(A75="","",IF(COUNTIF($A$11:$A$80,A75)&gt;1,"خطأ","سليم"))</x:f>
      </x:c>
      <x:c r="AF75" t="str">
        <x:f>IF(B75="","",IF(COUNTIF('الموظفون'!$A$11:$A$60,B75)=0,"خطأ","سليم"))</x:f>
      </x:c>
    </x:row>
    <x:row r="76">
      <x:c r="A76" s="24"/>
      <x:c r="B76" s="24"/>
      <x:c r="C76" s="57" t="str">
        <x:f>IF(B76="","",IFERROR(INDEX('الموظفون'!$B$11:$B$60,MATCH(B76,'الموظفون'!$A$11:$A$60,0)),""))</x:f>
      </x:c>
      <x:c r="D76" s="24"/>
      <x:c r="E76" s="26"/>
      <x:c r="F76" s="26"/>
      <x:c r="G76" s="24"/>
      <x:c r="H76" s="24"/>
      <x:c r="I76" s="57" t="str">
        <x:f>IF(A76="","",IF(OR(B76="",D76="",E76="",G76="",H76=""),"ناقص",IF(F76="","بلا انتهاء",IF(F76&lt;'الإعداد'!$D$11,"منتهي",IF(F76&lt;='الإعداد'!$D$11+'الإعداد'!$D$14,"قرب الانتهاء","ساري")))))</x:f>
      </x:c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AE76" t="str">
        <x:f>IF(A76="","",IF(COUNTIF($A$11:$A$80,A76)&gt;1,"خطأ","سليم"))</x:f>
      </x:c>
      <x:c r="AF76" t="str">
        <x:f>IF(B76="","",IF(COUNTIF('الموظفون'!$A$11:$A$60,B76)=0,"خطأ","سليم"))</x:f>
      </x:c>
    </x:row>
    <x:row r="77">
      <x:c r="A77" s="24"/>
      <x:c r="B77" s="24"/>
      <x:c r="C77" s="57" t="str">
        <x:f>IF(B77="","",IFERROR(INDEX('الموظفون'!$B$11:$B$60,MATCH(B77,'الموظفون'!$A$11:$A$60,0)),""))</x:f>
      </x:c>
      <x:c r="D77" s="24"/>
      <x:c r="E77" s="26"/>
      <x:c r="F77" s="26"/>
      <x:c r="G77" s="24"/>
      <x:c r="H77" s="24"/>
      <x:c r="I77" s="57" t="str">
        <x:f>IF(A77="","",IF(OR(B77="",D77="",E77="",G77="",H77=""),"ناقص",IF(F77="","بلا انتهاء",IF(F77&lt;'الإعداد'!$D$11,"منتهي",IF(F77&lt;='الإعداد'!$D$11+'الإعداد'!$D$14,"قرب الانتهاء","ساري")))))</x:f>
      </x:c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AE77" t="str">
        <x:f>IF(A77="","",IF(COUNTIF($A$11:$A$80,A77)&gt;1,"خطأ","سليم"))</x:f>
      </x:c>
      <x:c r="AF77" t="str">
        <x:f>IF(B77="","",IF(COUNTIF('الموظفون'!$A$11:$A$60,B77)=0,"خطأ","سليم"))</x:f>
      </x:c>
    </x:row>
    <x:row r="78">
      <x:c r="A78" s="24"/>
      <x:c r="B78" s="24"/>
      <x:c r="C78" s="57" t="str">
        <x:f>IF(B78="","",IFERROR(INDEX('الموظفون'!$B$11:$B$60,MATCH(B78,'الموظفون'!$A$11:$A$60,0)),""))</x:f>
      </x:c>
      <x:c r="D78" s="24"/>
      <x:c r="E78" s="26"/>
      <x:c r="F78" s="26"/>
      <x:c r="G78" s="24"/>
      <x:c r="H78" s="24"/>
      <x:c r="I78" s="57" t="str">
        <x:f>IF(A78="","",IF(OR(B78="",D78="",E78="",G78="",H78=""),"ناقص",IF(F78="","بلا انتهاء",IF(F78&lt;'الإعداد'!$D$11,"منتهي",IF(F78&lt;='الإعداد'!$D$11+'الإعداد'!$D$14,"قرب الانتهاء","ساري")))))</x:f>
      </x:c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AE78" t="str">
        <x:f>IF(A78="","",IF(COUNTIF($A$11:$A$80,A78)&gt;1,"خطأ","سليم"))</x:f>
      </x:c>
      <x:c r="AF78" t="str">
        <x:f>IF(B78="","",IF(COUNTIF('الموظفون'!$A$11:$A$60,B78)=0,"خطأ","سليم"))</x:f>
      </x:c>
    </x:row>
    <x:row r="79">
      <x:c r="A79" s="24"/>
      <x:c r="B79" s="24"/>
      <x:c r="C79" s="57" t="str">
        <x:f>IF(B79="","",IFERROR(INDEX('الموظفون'!$B$11:$B$60,MATCH(B79,'الموظفون'!$A$11:$A$60,0)),""))</x:f>
      </x:c>
      <x:c r="D79" s="24"/>
      <x:c r="E79" s="26"/>
      <x:c r="F79" s="26"/>
      <x:c r="G79" s="24"/>
      <x:c r="H79" s="24"/>
      <x:c r="I79" s="57" t="str">
        <x:f>IF(A79="","",IF(OR(B79="",D79="",E79="",G79="",H79=""),"ناقص",IF(F79="","بلا انتهاء",IF(F79&lt;'الإعداد'!$D$11,"منتهي",IF(F79&lt;='الإعداد'!$D$11+'الإعداد'!$D$14,"قرب الانتهاء","ساري")))))</x:f>
      </x:c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AE79" t="str">
        <x:f>IF(A79="","",IF(COUNTIF($A$11:$A$80,A79)&gt;1,"خطأ","سليم"))</x:f>
      </x:c>
      <x:c r="AF79" t="str">
        <x:f>IF(B79="","",IF(COUNTIF('الموظفون'!$A$11:$A$60,B79)=0,"خطأ","سليم"))</x:f>
      </x:c>
    </x:row>
    <x:row r="80">
      <x:c r="A80" s="25"/>
      <x:c r="B80" s="25"/>
      <x:c r="C80" s="58" t="str">
        <x:f>IF(B80="","",IFERROR(INDEX('الموظفون'!$B$11:$B$60,MATCH(B80,'الموظفون'!$A$11:$A$60,0)),""))</x:f>
      </x:c>
      <x:c r="D80" s="25"/>
      <x:c r="E80" s="60"/>
      <x:c r="F80" s="60"/>
      <x:c r="G80" s="25"/>
      <x:c r="H80" s="25"/>
      <x:c r="I80" s="58" t="str">
        <x:f>IF(A80="","",IF(OR(B80="",D80="",E80="",G80="",H80=""),"ناقص",IF(F80="","بلا انتهاء",IF(F80&lt;'الإعداد'!$D$11,"منتهي",IF(F80&lt;='الإعداد'!$D$11+'الإعداد'!$D$14,"قرب الانتهاء","ساري")))))</x:f>
      </x:c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AE80" t="str">
        <x:f>IF(A80="","",IF(COUNTIF($A$11:$A$80,A80)&gt;1,"خطأ","سليم"))</x:f>
      </x:c>
      <x:c r="AF80" t="str">
        <x:f>IF(B80="","",IF(COUNTIF('الموظفون'!$A$11:$A$60,B80)=0,"خطأ","سليم"))</x:f>
      </x:c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I11:I80">
    <x:cfRule type="containsText" dxfId="8" priority="1" operator="containsText" text="منتهي"/>
    <x:cfRule type="containsText" dxfId="9" priority="2" operator="containsText" text="قرب الانتهاء"/>
  </x:conditionalFormatting>
  <x:dataValidations count="2">
    <x:dataValidation type="list" sqref="B11:B80">
      <x:formula1>$AA$1:$AA$60</x:formula1>
    </x:dataValidation>
    <x:dataValidation type="list" sqref="D11:D80">
      <x:formula1>$AB$1:$AB$5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73932173a14d27"/>
  </x:tableParts>
</x:worksheet>
</file>

<file path=xl/worksheets/sheet8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4" hidden="0" customWidth="1"/>
    <x:col min="2" max="2" width="3" hidden="0" customWidth="1"/>
    <x:col min="3" max="3" width="24" hidden="0" customWidth="1"/>
    <x:col min="4" max="4" width="15" hidden="0" customWidth="1"/>
    <x:col min="5" max="5" width="24" hidden="0" customWidth="1"/>
    <x:col min="6" max="6" width="3" hidden="0" customWidth="1"/>
    <x:col min="7" max="7" width="16" hidden="0" customWidth="1"/>
    <x:col min="8" max="8" width="13" hidden="0" customWidth="1"/>
    <x:col min="9" max="9" width="3" hidden="0" customWidth="1"/>
    <x:col min="10" max="10" width="25" hidden="0" customWidth="1"/>
    <x:col min="11" max="11" width="4" hidden="0" customWidth="1"/>
    <x:col min="12" max="12" width="3" hidden="0" customWidth="1"/>
    <x:col min="13" max="13" width="25" hidden="0" customWidth="1"/>
    <x:col min="14" max="14" width="4" hidden="0" customWidth="1"/>
    <x:col min="15" max="15" width="3" hidden="0" customWidth="1"/>
    <x:col min="16" max="16" width="25" hidden="0" customWidth="1"/>
    <x:col min="17" max="17" width="4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7" t="str">
        <x:v>الرئيسية</x:v>
      </x:c>
      <x:c r="B2" s="7" t="str">
        <x:v>الرئيسية</x:v>
      </x:c>
      <x:c r="C2" s="7" t="str">
        <x:v>لوحة التحكم</x:v>
      </x:c>
      <x:c r="D2" s="7" t="str">
        <x:v>لوحة التحكم</x:v>
      </x:c>
      <x:c r="E2" s="7" t="str">
        <x:v>الموظفون</x:v>
      </x:c>
      <x:c r="F2" s="7" t="str">
        <x:v>الموظفون</x:v>
      </x:c>
      <x:c r="G2" s="7" t="str">
        <x:v>المتابعات</x:v>
      </x:c>
      <x:c r="H2" s="7" t="str">
        <x:v>المتابعات</x:v>
      </x:c>
      <x:c r="I2" s="7" t="str">
        <x:v>الأهداف</x:v>
      </x:c>
      <x:c r="J2" s="7" t="str">
        <x:v>الأهداف</x:v>
      </x:c>
      <x:c r="K2" s="7" t="str">
        <x:v>التطوير</x:v>
      </x:c>
      <x:c r="L2" s="7" t="str">
        <x:v>التطوير</x:v>
      </x:c>
      <x:c r="M2" s="7" t="str">
        <x:v>المستندات</x:v>
      </x:c>
      <x:c r="N2" s="7" t="str">
        <x:v>المستندات</x:v>
      </x:c>
      <x:c r="O2" s="8" t="str">
        <x:v>الإعداد</x:v>
      </x:c>
      <x:c r="P2" s="8" t="str">
        <x:v>الإعداد</x:v>
      </x:c>
      <x:c r="Q2" s="8" t="str">
        <x:v>الإعداد</x:v>
      </x:c>
      <x:c r="R2" s="7" t="str">
        <x:v>التدقيق</x:v>
      </x:c>
      <x:c r="S2" s="7" t="str">
        <x:v>التدقيق</x:v>
      </x:c>
      <x:c r="T2" s="7" t="str">
        <x:v>التدقيق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إعدادات التحكم</x:v>
      </x:c>
      <x:c r="B4" s="10" t="str">
        <x:v>إعدادات التحكم</x:v>
      </x:c>
      <x:c r="C4" s="10" t="str">
        <x:v>إعدادات التحكم</x:v>
      </x:c>
      <x:c r="D4" s="10" t="str">
        <x:v>إعدادات التحكم</x:v>
      </x:c>
      <x:c r="E4" s="10" t="str">
        <x:v>إعدادات التحكم</x:v>
      </x:c>
      <x:c r="F4" s="10" t="str">
        <x:v>إعدادات التحكم</x:v>
      </x:c>
      <x:c r="G4" s="10" t="str">
        <x:v>إعدادات التحكم</x:v>
      </x:c>
      <x:c r="H4" s="10" t="str">
        <x:v>إعدادات التحكم</x:v>
      </x:c>
      <x:c r="I4" s="10" t="str">
        <x:v>إعدادات التحكم</x:v>
      </x:c>
      <x:c r="J4" s="10" t="str">
        <x:v>إعدادات التحكم</x:v>
      </x:c>
      <x:c r="K4" s="10" t="str">
        <x:v>إعدادات التحكم</x:v>
      </x:c>
      <x:c r="L4" s="10" t="str">
        <x:v>إعدادات التحكم</x:v>
      </x:c>
      <x:c r="M4" s="10" t="str">
        <x:v>إعدادات التحكم</x:v>
      </x:c>
      <x:c r="N4" s="10" t="str">
        <x:v>إعدادات التحكم</x:v>
      </x:c>
      <x:c r="O4" s="10" t="str">
        <x:v>إعدادات التحكم</x:v>
      </x:c>
      <x:c r="P4" s="10" t="str">
        <x:v>إعدادات التحكم</x:v>
      </x:c>
      <x:c r="Q4" s="10" t="str">
        <x:v>إعدادات التحكم</x:v>
      </x:c>
      <x:c r="R4" s="10" t="str">
        <x:v>إعدادات التحكم</x:v>
      </x:c>
      <x:c r="S4" s="10" t="str">
        <x:v>إعدادات التحكم</x:v>
      </x:c>
      <x:c r="T4" s="10" t="str">
        <x:v>إعدادات التحكم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إعدادات إدارة الموظفين</x:v>
      </x:c>
      <x:c r="B6" s="12" t="str">
        <x:v>إعدادات إدارة الموظفين</x:v>
      </x:c>
      <x:c r="C6" s="12" t="str">
        <x:v>إعدادات إدارة الموظفين</x:v>
      </x:c>
      <x:c r="D6" s="12" t="str">
        <x:v>إعدادات إدارة الموظفين</x:v>
      </x:c>
      <x:c r="E6" s="12" t="str">
        <x:v>إعدادات إدارة الموظفين</x:v>
      </x:c>
      <x:c r="F6" s="12" t="str">
        <x:v>إعدادات إدارة الموظفين</x:v>
      </x:c>
      <x:c r="G6" s="12" t="str">
        <x:v>إعدادات إدارة الموظفين</x:v>
      </x:c>
      <x:c r="H6" s="12" t="str">
        <x:v>إعدادات إدارة الموظفين</x:v>
      </x:c>
      <x:c r="I6" s="12" t="str">
        <x:v>إعدادات إدارة الموظفين</x:v>
      </x:c>
      <x:c r="J6" s="12" t="str">
        <x:v>إعدادات إدارة الموظفين</x:v>
      </x:c>
      <x:c r="K6" s="12" t="str">
        <x:v>إعدادات إدارة الموظفين</x:v>
      </x:c>
      <x:c r="L6" s="12" t="str">
        <x:v>إعدادات إدارة الموظفين</x:v>
      </x:c>
      <x:c r="M6" s="12" t="str">
        <x:v>إعدادات إدارة الموظفين</x:v>
      </x:c>
      <x:c r="N6" s="12" t="str">
        <x:v>إعدادات إدارة الموظفين</x:v>
      </x:c>
      <x:c r="O6" s="12" t="str">
        <x:v>إعدادات إدارة الموظفين</x:v>
      </x:c>
      <x:c r="P6" s="12" t="str">
        <x:v>إعدادات إدارة الموظفين</x:v>
      </x:c>
      <x:c r="Q6" s="12" t="str">
        <x:v>إعدادات إدارة الموظفين</x:v>
      </x:c>
      <x:c r="R6" s="12" t="str">
        <x:v>إعدادات إدارة الموظفين</x:v>
      </x:c>
      <x:c r="S6" s="12" t="str">
        <x:v>إعدادات إدارة الموظفين</x:v>
      </x:c>
      <x:c r="T6" s="12" t="str">
        <x:v>إعدادات إدارة الموظفين</x:v>
      </x:c>
    </x:row>
    <x:row r="7" ht="22" customHeight="1">
      <x:c r="A7" s="13" t="str">
        <x:v>حدد تاريخ المراجعة والتنبيهات والأقسام والمديرين والقوائم المعتمدة.</x:v>
      </x:c>
      <x:c r="B7" s="13" t="str">
        <x:v>حدد تاريخ المراجعة والتنبيهات والأقسام والمديرين والقوائم المعتمدة.</x:v>
      </x:c>
      <x:c r="C7" s="13" t="str">
        <x:v>حدد تاريخ المراجعة والتنبيهات والأقسام والمديرين والقوائم المعتمدة.</x:v>
      </x:c>
      <x:c r="D7" s="13" t="str">
        <x:v>حدد تاريخ المراجعة والتنبيهات والأقسام والمديرين والقوائم المعتمدة.</x:v>
      </x:c>
      <x:c r="E7" s="13" t="str">
        <x:v>حدد تاريخ المراجعة والتنبيهات والأقسام والمديرين والقوائم المعتمدة.</x:v>
      </x:c>
      <x:c r="F7" s="13" t="str">
        <x:v>حدد تاريخ المراجعة والتنبيهات والأقسام والمديرين والقوائم المعتمدة.</x:v>
      </x:c>
      <x:c r="G7" s="13" t="str">
        <x:v>حدد تاريخ المراجعة والتنبيهات والأقسام والمديرين والقوائم المعتمدة.</x:v>
      </x:c>
      <x:c r="H7" s="13" t="str">
        <x:v>حدد تاريخ المراجعة والتنبيهات والأقسام والمديرين والقوائم المعتمدة.</x:v>
      </x:c>
      <x:c r="I7" s="13" t="str">
        <x:v>حدد تاريخ المراجعة والتنبيهات والأقسام والمديرين والقوائم المعتمدة.</x:v>
      </x:c>
      <x:c r="J7" s="13" t="str">
        <x:v>حدد تاريخ المراجعة والتنبيهات والأقسام والمديرين والقوائم المعتمدة.</x:v>
      </x:c>
      <x:c r="K7" s="13" t="str">
        <x:v>حدد تاريخ المراجعة والتنبيهات والأقسام والمديرين والقوائم المعتمدة.</x:v>
      </x:c>
      <x:c r="L7" s="13" t="str">
        <x:v>حدد تاريخ المراجعة والتنبيهات والأقسام والمديرين والقوائم المعتمدة.</x:v>
      </x:c>
      <x:c r="M7" s="13" t="str">
        <x:v>حدد تاريخ المراجعة والتنبيهات والأقسام والمديرين والقوائم المعتمدة.</x:v>
      </x:c>
      <x:c r="N7" s="13" t="str">
        <x:v>حدد تاريخ المراجعة والتنبيهات والأقسام والمديرين والقوائم المعتمدة.</x:v>
      </x:c>
      <x:c r="O7" s="13" t="str">
        <x:v>حدد تاريخ المراجعة والتنبيهات والأقسام والمديرين والقوائم المعتمدة.</x:v>
      </x:c>
      <x:c r="P7" s="13" t="str">
        <x:v>حدد تاريخ المراجعة والتنبيهات والأقسام والمديرين والقوائم المعتمدة.</x:v>
      </x:c>
      <x:c r="Q7" s="13" t="str">
        <x:v>حدد تاريخ المراجعة والتنبيهات والأقسام والمديرين والقوائم المعتمدة.</x:v>
      </x:c>
      <x:c r="R7" s="13" t="str">
        <x:v>حدد تاريخ المراجعة والتنبيهات والأقسام والمديرين والقوائم المعتمدة.</x:v>
      </x:c>
      <x:c r="S7" s="13" t="str">
        <x:v>حدد تاريخ المراجعة والتنبيهات والأقسام والمديرين والقوائم المعتمدة.</x:v>
      </x:c>
      <x:c r="T7" s="13" t="str">
        <x:v>حدد تاريخ المراجعة والتنبيهات والأقسام والمديرين والقوائم المعتمدة.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16" t="str">
        <x:v>إعدادات المنشأة</x:v>
      </x:c>
      <x:c r="B9" s="17" t="str">
        <x:v>إعدادات المنشأة</x:v>
      </x:c>
      <x:c r="C9" s="17" t="str">
        <x:v>إعدادات المنشأة</x:v>
      </x:c>
      <x:c r="D9" s="17" t="str">
        <x:v>إعدادات المنشأة</x:v>
      </x:c>
      <x:c r="E9" s="17" t="str">
        <x:v>إعدادات المنشأة</x:v>
      </x:c>
      <x:c r="F9" s="17" t="str">
        <x:v>إعدادات المنشأة</x:v>
      </x:c>
      <x:c r="G9" s="17" t="str">
        <x:v>إعدادات المنشأة</x:v>
      </x:c>
      <x:c r="H9" s="18" t="str">
        <x:v>إعدادات المنشأة</x:v>
      </x:c>
      <x:c r="I9" s="4"/>
      <x:c r="J9" s="16" t="str">
        <x:v>الأقسام</x:v>
      </x:c>
      <x:c r="K9" s="18" t="str">
        <x:v>الأقسام</x:v>
      </x:c>
      <x:c r="L9" s="4"/>
      <x:c r="M9" s="16" t="str">
        <x:v>المديرون</x:v>
      </x:c>
      <x:c r="N9" s="18" t="str">
        <x:v>المديرون</x:v>
      </x:c>
      <x:c r="O9" s="4"/>
      <x:c r="P9" s="16" t="str">
        <x:v>أنواع التوظيف</x:v>
      </x:c>
      <x:c r="Q9" s="18" t="str">
        <x:v>أنواع التوظيف</x:v>
      </x:c>
      <x:c r="R9" s="4"/>
      <x:c r="S9" s="4"/>
      <x:c r="T9" s="4"/>
    </x:row>
    <x:row r="10">
      <x:c r="A10" s="20" t="str">
        <x:v>اسم المنشأة</x:v>
      </x:c>
      <x:c r="B10" s="20" t="str">
        <x:v>اسم المنشأة</x:v>
      </x:c>
      <x:c r="C10" s="20" t="str">
        <x:v>اسم المنشأة</x:v>
      </x:c>
      <x:c r="D10" s="23" t="str">
        <x:v>شركة الأرز الافتراضية</x:v>
      </x:c>
      <x:c r="E10" s="23" t="str">
        <x:v>شركة الأرز الافتراضية</x:v>
      </x:c>
      <x:c r="F10" s="23" t="str">
        <x:v>شركة الأرز الافتراضية</x:v>
      </x:c>
      <x:c r="G10" s="23" t="str">
        <x:v>شركة الأرز الافتراضية</x:v>
      </x:c>
      <x:c r="H10" s="23" t="str">
        <x:v>شركة الأرز الافتراضية</x:v>
      </x:c>
      <x:c r="I10" s="4"/>
      <x:c r="J10" s="23" t="str">
        <x:v>العمليات</x:v>
      </x:c>
      <x:c r="K10" s="23"/>
      <x:c r="L10" s="4"/>
      <x:c r="M10" s="23" t="str">
        <x:v>عائشة خان</x:v>
      </x:c>
      <x:c r="N10" s="23"/>
      <x:c r="O10" s="4"/>
      <x:c r="P10" s="23" t="str">
        <x:v>دوام كامل</x:v>
      </x:c>
      <x:c r="Q10" s="23"/>
      <x:c r="R10" s="4"/>
      <x:c r="S10" s="4"/>
      <x:c r="T10" s="4"/>
    </x:row>
    <x:row r="11">
      <x:c r="A11" s="20" t="str">
        <x:v>تاريخ المراجعة</x:v>
      </x:c>
      <x:c r="B11" s="20" t="str">
        <x:v>تاريخ المراجعة</x:v>
      </x:c>
      <x:c r="C11" s="20" t="str">
        <x:v>تاريخ المراجعة</x:v>
      </x:c>
      <x:c r="D11" s="26" t="d">
        <x:v>2026-10-28T00:00:00.000Z</x:v>
      </x:c>
      <x:c r="E11" s="26" t="d">
        <x:v>2026-10-28T00:00:00.000Z</x:v>
      </x:c>
      <x:c r="F11" s="26" t="d">
        <x:v>2026-10-28T00:00:00.000Z</x:v>
      </x:c>
      <x:c r="G11" s="26" t="d">
        <x:v>2026-10-28T00:00:00.000Z</x:v>
      </x:c>
      <x:c r="H11" s="26" t="d">
        <x:v>2026-10-28T00:00:00.000Z</x:v>
      </x:c>
      <x:c r="I11" s="4"/>
      <x:c r="J11" s="24" t="str">
        <x:v>المبيعات</x:v>
      </x:c>
      <x:c r="K11" s="24"/>
      <x:c r="L11" s="4"/>
      <x:c r="M11" s="24" t="str">
        <x:v>عمر صالح</x:v>
      </x:c>
      <x:c r="N11" s="24"/>
      <x:c r="O11" s="4"/>
      <x:c r="P11" s="24" t="str">
        <x:v>دوام جزئي</x:v>
      </x:c>
      <x:c r="Q11" s="24"/>
      <x:c r="R11" s="4"/>
      <x:c r="S11" s="4"/>
      <x:c r="T11" s="4"/>
    </x:row>
    <x:row r="12">
      <x:c r="A12" s="20" t="str">
        <x:v>فترة المراجعات القادمة (أيام)</x:v>
      </x:c>
      <x:c r="B12" s="20" t="str">
        <x:v>فترة المراجعات القادمة (أيام)</x:v>
      </x:c>
      <x:c r="C12" s="20" t="str">
        <x:v>فترة المراجعات القادمة (أيام)</x:v>
      </x:c>
      <x:c r="D12" s="24" t="n">
        <x:v>30</x:v>
      </x:c>
      <x:c r="E12" s="24" t="n">
        <x:v>30</x:v>
      </x:c>
      <x:c r="F12" s="24" t="n">
        <x:v>30</x:v>
      </x:c>
      <x:c r="G12" s="24" t="n">
        <x:v>30</x:v>
      </x:c>
      <x:c r="H12" s="24" t="n">
        <x:v>30</x:v>
      </x:c>
      <x:c r="I12" s="4"/>
      <x:c r="J12" s="24" t="str">
        <x:v>المالية</x:v>
      </x:c>
      <x:c r="K12" s="24"/>
      <x:c r="L12" s="4"/>
      <x:c r="M12" s="24" t="str">
        <x:v>ليلى مورغان</x:v>
      </x:c>
      <x:c r="N12" s="24"/>
      <x:c r="O12" s="4"/>
      <x:c r="P12" s="24" t="str">
        <x:v>عقد</x:v>
      </x:c>
      <x:c r="Q12" s="24"/>
      <x:c r="R12" s="4"/>
      <x:c r="S12" s="4"/>
      <x:c r="T12" s="4"/>
    </x:row>
    <x:row r="13">
      <x:c r="A13" s="20" t="str">
        <x:v>تنبيه الإجراءات (أيام)</x:v>
      </x:c>
      <x:c r="B13" s="20" t="str">
        <x:v>تنبيه الإجراءات (أيام)</x:v>
      </x:c>
      <x:c r="C13" s="20" t="str">
        <x:v>تنبيه الإجراءات (أيام)</x:v>
      </x:c>
      <x:c r="D13" s="24" t="n">
        <x:v>7</x:v>
      </x:c>
      <x:c r="E13" s="24" t="n">
        <x:v>7</x:v>
      </x:c>
      <x:c r="F13" s="24" t="n">
        <x:v>7</x:v>
      </x:c>
      <x:c r="G13" s="24" t="n">
        <x:v>7</x:v>
      </x:c>
      <x:c r="H13" s="24" t="n">
        <x:v>7</x:v>
      </x:c>
      <x:c r="I13" s="4"/>
      <x:c r="J13" s="24" t="str">
        <x:v>التسويق</x:v>
      </x:c>
      <x:c r="K13" s="24"/>
      <x:c r="L13" s="4"/>
      <x:c r="M13" s="24" t="str">
        <x:v>نورا سيلفا</x:v>
      </x:c>
      <x:c r="N13" s="24"/>
      <x:c r="O13" s="4"/>
      <x:c r="P13" s="24"/>
      <x:c r="Q13" s="24"/>
      <x:c r="R13" s="4"/>
      <x:c r="S13" s="4"/>
      <x:c r="T13" s="4"/>
    </x:row>
    <x:row r="14">
      <x:c r="A14" s="20" t="str">
        <x:v>تنبيه انتهاء المستندات (أيام)</x:v>
      </x:c>
      <x:c r="B14" s="20" t="str">
        <x:v>تنبيه انتهاء المستندات (أيام)</x:v>
      </x:c>
      <x:c r="C14" s="20" t="str">
        <x:v>تنبيه انتهاء المستندات (أيام)</x:v>
      </x:c>
      <x:c r="D14" s="24" t="n">
        <x:v>45</x:v>
      </x:c>
      <x:c r="E14" s="24" t="n">
        <x:v>45</x:v>
      </x:c>
      <x:c r="F14" s="24" t="n">
        <x:v>45</x:v>
      </x:c>
      <x:c r="G14" s="24" t="n">
        <x:v>45</x:v>
      </x:c>
      <x:c r="H14" s="24" t="n">
        <x:v>45</x:v>
      </x:c>
      <x:c r="I14" s="4"/>
      <x:c r="J14" s="24" t="str">
        <x:v>نجاح العملاء</x:v>
      </x:c>
      <x:c r="K14" s="24"/>
      <x:c r="L14" s="4"/>
      <x:c r="M14" s="24"/>
      <x:c r="N14" s="24"/>
      <x:c r="O14" s="4"/>
      <x:c r="P14" s="24"/>
      <x:c r="Q14" s="24"/>
      <x:c r="R14" s="4"/>
      <x:c r="S14" s="4"/>
      <x:c r="T14" s="4"/>
    </x:row>
    <x:row r="15">
      <x:c r="A15" s="21" t="str">
        <x:v>العملة</x:v>
      </x:c>
      <x:c r="B15" s="21" t="str">
        <x:v>العملة</x:v>
      </x:c>
      <x:c r="C15" s="21" t="str">
        <x:v>العملة</x:v>
      </x:c>
      <x:c r="D15" s="25" t="str">
        <x:v>AED</x:v>
      </x:c>
      <x:c r="E15" s="25" t="str">
        <x:v>AED</x:v>
      </x:c>
      <x:c r="F15" s="25" t="str">
        <x:v>AED</x:v>
      </x:c>
      <x:c r="G15" s="25" t="str">
        <x:v>AED</x:v>
      </x:c>
      <x:c r="H15" s="25" t="str">
        <x:v>AED</x:v>
      </x:c>
      <x:c r="I15" s="4"/>
      <x:c r="J15" s="25"/>
      <x:c r="K15" s="25"/>
      <x:c r="L15" s="4"/>
      <x:c r="M15" s="25"/>
      <x:c r="N15" s="25"/>
      <x:c r="O15" s="4"/>
      <x:c r="P15" s="25"/>
      <x:c r="Q15" s="25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16" t="str">
        <x:v>قوائم التطوير والمستندات</x:v>
      </x:c>
      <x:c r="B19" s="17" t="str">
        <x:v>قوائم التطوير والمستندات</x:v>
      </x:c>
      <x:c r="C19" s="17" t="str">
        <x:v>قوائم التطوير والمستندات</x:v>
      </x:c>
      <x:c r="D19" s="17" t="str">
        <x:v>قوائم التطوير والمستندات</x:v>
      </x:c>
      <x:c r="E19" s="17" t="str">
        <x:v>قوائم التطوير والمستندات</x:v>
      </x:c>
      <x:c r="F19" s="17" t="str">
        <x:v>قوائم التطوير والمستندات</x:v>
      </x:c>
      <x:c r="G19" s="17" t="str">
        <x:v>قوائم التطوير والمستندات</x:v>
      </x:c>
      <x:c r="H19" s="18" t="str">
        <x:v>قوائم التطوير والمستندات</x:v>
      </x:c>
      <x:c r="I19" s="4"/>
      <x:c r="J19" s="16" t="str">
        <x:v>حالات الموظف</x:v>
      </x:c>
      <x:c r="K19" s="18" t="str">
        <x:v>حالات الموظف</x:v>
      </x:c>
      <x:c r="L19" s="4"/>
      <x:c r="M19" s="16" t="str">
        <x:v>حالات الهدف</x:v>
      </x:c>
      <x:c r="N19" s="18" t="str">
        <x:v>حالات الهدف</x:v>
      </x:c>
      <x:c r="O19" s="4"/>
      <x:c r="P19" s="16" t="str">
        <x:v>أنواع المتابعة</x:v>
      </x:c>
      <x:c r="Q19" s="18" t="str">
        <x:v>أنواع المتابعة</x:v>
      </x:c>
      <x:c r="R19" s="4"/>
      <x:c r="S19" s="4"/>
      <x:c r="T19" s="4"/>
    </x:row>
    <x:row r="20">
      <x:c r="A20" s="33" t="str">
        <x:v>نوع التطوير</x:v>
      </x:c>
      <x:c r="B20" s="34"/>
      <x:c r="C20" s="34" t="str">
        <x:v>حالة التطوير</x:v>
      </x:c>
      <x:c r="D20" s="34"/>
      <x:c r="E20" s="34" t="str">
        <x:v>نوع المستند</x:v>
      </x:c>
      <x:c r="F20" s="35"/>
      <x:c r="G20" s="4"/>
      <x:c r="H20" s="4"/>
      <x:c r="I20" s="4"/>
      <x:c r="J20" s="23" t="str">
        <x:v>نشط</x:v>
      </x:c>
      <x:c r="K20" s="23"/>
      <x:c r="L20" s="4"/>
      <x:c r="M20" s="23" t="str">
        <x:v>لم يبدأ</x:v>
      </x:c>
      <x:c r="N20" s="23"/>
      <x:c r="O20" s="4"/>
      <x:c r="P20" s="23" t="str">
        <x:v>متابعة فردية</x:v>
      </x:c>
      <x:c r="Q20" s="23"/>
      <x:c r="R20" s="4"/>
      <x:c r="S20" s="4"/>
      <x:c r="T20" s="4"/>
    </x:row>
    <x:row r="21">
      <x:c r="A21" s="23" t="str">
        <x:v>تدريب</x:v>
      </x:c>
      <x:c r="B21" s="23"/>
      <x:c r="C21" s="23" t="str">
        <x:v>مخطط</x:v>
      </x:c>
      <x:c r="D21" s="23"/>
      <x:c r="E21" s="23" t="str">
        <x:v>عقد العمل</x:v>
      </x:c>
      <x:c r="F21" s="23"/>
      <x:c r="G21" s="4"/>
      <x:c r="H21" s="4"/>
      <x:c r="I21" s="4"/>
      <x:c r="J21" s="24" t="str">
        <x:v>تجربة</x:v>
      </x:c>
      <x:c r="K21" s="24"/>
      <x:c r="L21" s="4"/>
      <x:c r="M21" s="24" t="str">
        <x:v>قيد التنفيذ</x:v>
      </x:c>
      <x:c r="N21" s="24"/>
      <x:c r="O21" s="4"/>
      <x:c r="P21" s="24" t="str">
        <x:v>مراجعة التجربة</x:v>
      </x:c>
      <x:c r="Q21" s="24"/>
      <x:c r="R21" s="4"/>
      <x:c r="S21" s="4"/>
      <x:c r="T21" s="4"/>
    </x:row>
    <x:row r="22">
      <x:c r="A22" s="24" t="str">
        <x:v>شهادة</x:v>
      </x:c>
      <x:c r="B22" s="24"/>
      <x:c r="C22" s="24" t="str">
        <x:v>قيد التنفيذ</x:v>
      </x:c>
      <x:c r="D22" s="24"/>
      <x:c r="E22" s="24" t="str">
        <x:v>وثيقة الهوية</x:v>
      </x:c>
      <x:c r="F22" s="24"/>
      <x:c r="G22" s="4"/>
      <x:c r="H22" s="4"/>
      <x:c r="I22" s="4"/>
      <x:c r="J22" s="24" t="str">
        <x:v>إجازة</x:v>
      </x:c>
      <x:c r="K22" s="24"/>
      <x:c r="L22" s="4"/>
      <x:c r="M22" s="24" t="str">
        <x:v>متعثر</x:v>
      </x:c>
      <x:c r="N22" s="24"/>
      <x:c r="O22" s="4"/>
      <x:c r="P22" s="24" t="str">
        <x:v>مراجعة الأداء</x:v>
      </x:c>
      <x:c r="Q22" s="24"/>
      <x:c r="R22" s="4"/>
      <x:c r="S22" s="4"/>
      <x:c r="T22" s="4"/>
    </x:row>
    <x:row r="23">
      <x:c r="A23" s="24" t="str">
        <x:v>توجيه</x:v>
      </x:c>
      <x:c r="B23" s="24"/>
      <x:c r="C23" s="24" t="str">
        <x:v>مكتمل</x:v>
      </x:c>
      <x:c r="D23" s="24"/>
      <x:c r="E23" s="24" t="str">
        <x:v>تصريح العمل</x:v>
      </x:c>
      <x:c r="F23" s="24"/>
      <x:c r="G23" s="4"/>
      <x:c r="H23" s="4"/>
      <x:c r="I23" s="4"/>
      <x:c r="J23" s="24" t="str">
        <x:v>منتهي الخدمة</x:v>
      </x:c>
      <x:c r="K23" s="24"/>
      <x:c r="L23" s="4"/>
      <x:c r="M23" s="24" t="str">
        <x:v>مكتمل</x:v>
      </x:c>
      <x:c r="N23" s="24"/>
      <x:c r="O23" s="4"/>
      <x:c r="P23" s="24" t="str">
        <x:v>العودة للعمل</x:v>
      </x:c>
      <x:c r="Q23" s="24"/>
      <x:c r="R23" s="4"/>
      <x:c r="S23" s="4"/>
      <x:c r="T23" s="4"/>
    </x:row>
    <x:row r="24">
      <x:c r="A24" s="24" t="str">
        <x:v>مهمة تطويرية</x:v>
      </x:c>
      <x:c r="B24" s="24"/>
      <x:c r="C24" s="24" t="str">
        <x:v>معلق</x:v>
      </x:c>
      <x:c r="D24" s="24"/>
      <x:c r="E24" s="24" t="str">
        <x:v>إقرار السياسات</x:v>
      </x:c>
      <x:c r="F24" s="24"/>
      <x:c r="G24" s="4"/>
      <x:c r="H24" s="4"/>
      <x:c r="I24" s="4"/>
      <x:c r="J24" s="24"/>
      <x:c r="K24" s="24"/>
      <x:c r="L24" s="4"/>
      <x:c r="M24" s="24" t="str">
        <x:v>ملغي</x:v>
      </x:c>
      <x:c r="N24" s="24"/>
      <x:c r="O24" s="4"/>
      <x:c r="P24" s="24" t="str">
        <x:v>مراجعة التطوير</x:v>
      </x:c>
      <x:c r="Q24" s="24"/>
      <x:c r="R24" s="4"/>
      <x:c r="S24" s="4"/>
      <x:c r="T24" s="4"/>
    </x:row>
    <x:row r="25">
      <x:c r="A25" s="25" t="str">
        <x:v>إرشاد</x:v>
      </x:c>
      <x:c r="B25" s="25"/>
      <x:c r="C25" s="25" t="str">
        <x:v>ملغي</x:v>
      </x:c>
      <x:c r="D25" s="25"/>
      <x:c r="E25" s="25" t="str">
        <x:v>شهادة</x:v>
      </x:c>
      <x:c r="F25" s="25"/>
      <x:c r="G25" s="4"/>
      <x:c r="H25" s="4"/>
      <x:c r="I25" s="4"/>
      <x:c r="J25" s="24"/>
      <x:c r="K25" s="24"/>
      <x:c r="L25" s="4"/>
      <x:c r="M25" s="24"/>
      <x:c r="N25" s="24"/>
      <x:c r="O25" s="4"/>
      <x:c r="P25" s="24"/>
      <x:c r="Q25" s="2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25"/>
      <x:c r="K26" s="25"/>
      <x:c r="L26" s="4"/>
      <x:c r="M26" s="25"/>
      <x:c r="N26" s="25"/>
      <x:c r="O26" s="4"/>
      <x:c r="P26" s="25"/>
      <x:c r="Q26" s="25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6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B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C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D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E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F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G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H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I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J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K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L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M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N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O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P30" s="47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Q30" s="48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R30" s="4"/>
      <x:c r="S30" s="4"/>
      <x:c r="T30" s="4"/>
    </x:row>
    <x:row r="31">
      <x:c r="A31" s="49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B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C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D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E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F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G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H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I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J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K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L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M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N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O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P31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Q31" s="51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R31" s="4"/>
      <x:c r="S31" s="4"/>
      <x:c r="T31" s="4"/>
    </x:row>
    <x:row r="32">
      <x:c r="A32" s="49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B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C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D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E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F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G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H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I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J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K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L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M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N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O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P32" s="50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Q32" s="51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R32" s="4"/>
      <x:c r="S32" s="4"/>
      <x:c r="T32" s="4"/>
    </x:row>
    <x:row r="33">
      <x:c r="A33" s="52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B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C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D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E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F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G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H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I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J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K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L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M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N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O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P33" s="53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Q33" s="54" t="str">
        <x:v>استخدم سجلات موضوعية مرتبطة بالعمل. احفظ الملفات السرية في نظام آمن معتمد وأدخل هنا مرجعاً مضبوطاً فقط. تحقق من متطلبات العمل والخصوصية والوصول والاحتفاظ المحلية قبل الاستخدام.</x:v>
      </x:c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J9:K9"/>
    <x:mergeCell ref="M9:N9"/>
    <x:mergeCell ref="P9:Q9"/>
    <x:mergeCell ref="J19:K19"/>
    <x:mergeCell ref="M19:N19"/>
    <x:mergeCell ref="P19:Q19"/>
    <x:mergeCell ref="A19:H19"/>
    <x:mergeCell ref="A30:Q3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40" hidden="0" customWidth="1"/>
    <x:col min="2" max="2" width="12" hidden="0" customWidth="1"/>
    <x:col min="3" max="3" width="12" hidden="0" customWidth="1"/>
    <x:col min="4" max="4" width="14" hidden="0" customWidth="1"/>
    <x:col min="5" max="5" width="72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7" t="str">
        <x:v>الرئيسية</x:v>
      </x:c>
      <x:c r="B2" s="7" t="str">
        <x:v>الرئيسية</x:v>
      </x:c>
      <x:c r="C2" s="7" t="str">
        <x:v>لوحة التحكم</x:v>
      </x:c>
      <x:c r="D2" s="7" t="str">
        <x:v>لوحة التحكم</x:v>
      </x:c>
      <x:c r="E2" s="7" t="str">
        <x:v>الموظفون</x:v>
      </x:c>
      <x:c r="F2" s="7" t="str">
        <x:v>الموظفون</x:v>
      </x:c>
      <x:c r="G2" s="7" t="str">
        <x:v>المتابعات</x:v>
      </x:c>
      <x:c r="H2" s="7" t="str">
        <x:v>المتابعات</x:v>
      </x:c>
      <x:c r="I2" s="7" t="str">
        <x:v>الأهداف</x:v>
      </x:c>
      <x:c r="J2" s="7" t="str">
        <x:v>الأهداف</x:v>
      </x:c>
      <x:c r="K2" s="7" t="str">
        <x:v>التطوير</x:v>
      </x:c>
      <x:c r="L2" s="7" t="str">
        <x:v>التطوير</x:v>
      </x:c>
      <x:c r="M2" s="7" t="str">
        <x:v>المستندات</x:v>
      </x:c>
      <x:c r="N2" s="7" t="str">
        <x:v>المستندات</x:v>
      </x:c>
      <x:c r="O2" s="7" t="str">
        <x:v>الإعداد</x:v>
      </x:c>
      <x:c r="P2" s="7" t="str">
        <x:v>الإعداد</x:v>
      </x:c>
      <x:c r="Q2" s="7" t="str">
        <x:v>الإعداد</x:v>
      </x:c>
      <x:c r="R2" s="8" t="str">
        <x:v>التدقيق</x:v>
      </x:c>
      <x:c r="S2" s="8" t="str">
        <x:v>التدقيق</x:v>
      </x:c>
      <x:c r="T2" s="8" t="str">
        <x:v>التدقيق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مراقبة الجودة</x:v>
      </x:c>
      <x:c r="B4" s="10" t="str">
        <x:v>مراقبة الجودة</x:v>
      </x:c>
      <x:c r="C4" s="10" t="str">
        <x:v>مراقبة الجودة</x:v>
      </x:c>
      <x:c r="D4" s="10" t="str">
        <x:v>مراقبة الجودة</x:v>
      </x:c>
      <x:c r="E4" s="10" t="str">
        <x:v>مراقبة الجودة</x:v>
      </x:c>
      <x:c r="F4" s="10" t="str">
        <x:v>مراقبة الجودة</x:v>
      </x:c>
      <x:c r="G4" s="10" t="str">
        <x:v>مراقبة الجودة</x:v>
      </x:c>
      <x:c r="H4" s="10" t="str">
        <x:v>مراقبة الجودة</x:v>
      </x:c>
      <x:c r="I4" s="10" t="str">
        <x:v>مراقبة الجودة</x:v>
      </x:c>
      <x:c r="J4" s="10" t="str">
        <x:v>مراقبة الجودة</x:v>
      </x:c>
      <x:c r="K4" s="10" t="str">
        <x:v>مراقبة الجودة</x:v>
      </x:c>
      <x:c r="L4" s="10" t="str">
        <x:v>مراقبة الجودة</x:v>
      </x:c>
      <x:c r="M4" s="10" t="str">
        <x:v>مراقبة الجودة</x:v>
      </x:c>
      <x:c r="N4" s="10" t="str">
        <x:v>مراقبة الجودة</x:v>
      </x:c>
      <x:c r="O4" s="10" t="str">
        <x:v>مراقبة الجودة</x:v>
      </x:c>
      <x:c r="P4" s="10" t="str">
        <x:v>مراقبة الجودة</x:v>
      </x:c>
      <x:c r="Q4" s="10" t="str">
        <x:v>مراقبة الجودة</x:v>
      </x:c>
      <x:c r="R4" s="10" t="str">
        <x:v>مراقبة الجودة</x:v>
      </x:c>
      <x:c r="S4" s="10" t="str">
        <x:v>مراقبة الجودة</x:v>
      </x:c>
      <x:c r="T4" s="10" t="str">
        <x:v>مراقبة الجودة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تدقيق المصنف</x:v>
      </x:c>
      <x:c r="B6" s="12" t="str">
        <x:v>تدقيق المصنف</x:v>
      </x:c>
      <x:c r="C6" s="12" t="str">
        <x:v>تدقيق المصنف</x:v>
      </x:c>
      <x:c r="D6" s="12" t="str">
        <x:v>تدقيق المصنف</x:v>
      </x:c>
      <x:c r="E6" s="12" t="str">
        <x:v>تدقيق المصنف</x:v>
      </x:c>
      <x:c r="F6" s="12" t="str">
        <x:v>تدقيق المصنف</x:v>
      </x:c>
      <x:c r="G6" s="12" t="str">
        <x:v>تدقيق المصنف</x:v>
      </x:c>
      <x:c r="H6" s="12" t="str">
        <x:v>تدقيق المصنف</x:v>
      </x:c>
      <x:c r="I6" s="12" t="str">
        <x:v>تدقيق المصنف</x:v>
      </x:c>
      <x:c r="J6" s="12" t="str">
        <x:v>تدقيق المصنف</x:v>
      </x:c>
      <x:c r="K6" s="12" t="str">
        <x:v>تدقيق المصنف</x:v>
      </x:c>
      <x:c r="L6" s="12" t="str">
        <x:v>تدقيق المصنف</x:v>
      </x:c>
      <x:c r="M6" s="12" t="str">
        <x:v>تدقيق المصنف</x:v>
      </x:c>
      <x:c r="N6" s="12" t="str">
        <x:v>تدقيق المصنف</x:v>
      </x:c>
      <x:c r="O6" s="12" t="str">
        <x:v>تدقيق المصنف</x:v>
      </x:c>
      <x:c r="P6" s="12" t="str">
        <x:v>تدقيق المصنف</x:v>
      </x:c>
      <x:c r="Q6" s="12" t="str">
        <x:v>تدقيق المصنف</x:v>
      </x:c>
      <x:c r="R6" s="12" t="str">
        <x:v>تدقيق المصنف</x:v>
      </x:c>
      <x:c r="S6" s="12" t="str">
        <x:v>تدقيق المصنف</x:v>
      </x:c>
      <x:c r="T6" s="12" t="str">
        <x:v>تدقيق المصنف</x:v>
      </x:c>
    </x:row>
    <x:row r="7" ht="22" customHeight="1">
      <x:c r="A7" s="13" t="str">
        <x:v>تحقق من المعرفات والروابط والتواريخ والحقول والنطاقات وسلامة المصنف.</x:v>
      </x:c>
      <x:c r="B7" s="13" t="str">
        <x:v>تحقق من المعرفات والروابط والتواريخ والحقول والنطاقات وسلامة المصنف.</x:v>
      </x:c>
      <x:c r="C7" s="13" t="str">
        <x:v>تحقق من المعرفات والروابط والتواريخ والحقول والنطاقات وسلامة المصنف.</x:v>
      </x:c>
      <x:c r="D7" s="13" t="str">
        <x:v>تحقق من المعرفات والروابط والتواريخ والحقول والنطاقات وسلامة المصنف.</x:v>
      </x:c>
      <x:c r="E7" s="13" t="str">
        <x:v>تحقق من المعرفات والروابط والتواريخ والحقول والنطاقات وسلامة المصنف.</x:v>
      </x:c>
      <x:c r="F7" s="13" t="str">
        <x:v>تحقق من المعرفات والروابط والتواريخ والحقول والنطاقات وسلامة المصنف.</x:v>
      </x:c>
      <x:c r="G7" s="13" t="str">
        <x:v>تحقق من المعرفات والروابط والتواريخ والحقول والنطاقات وسلامة المصنف.</x:v>
      </x:c>
      <x:c r="H7" s="13" t="str">
        <x:v>تحقق من المعرفات والروابط والتواريخ والحقول والنطاقات وسلامة المصنف.</x:v>
      </x:c>
      <x:c r="I7" s="13" t="str">
        <x:v>تحقق من المعرفات والروابط والتواريخ والحقول والنطاقات وسلامة المصنف.</x:v>
      </x:c>
      <x:c r="J7" s="13" t="str">
        <x:v>تحقق من المعرفات والروابط والتواريخ والحقول والنطاقات وسلامة المصنف.</x:v>
      </x:c>
      <x:c r="K7" s="13" t="str">
        <x:v>تحقق من المعرفات والروابط والتواريخ والحقول والنطاقات وسلامة المصنف.</x:v>
      </x:c>
      <x:c r="L7" s="13" t="str">
        <x:v>تحقق من المعرفات والروابط والتواريخ والحقول والنطاقات وسلامة المصنف.</x:v>
      </x:c>
      <x:c r="M7" s="13" t="str">
        <x:v>تحقق من المعرفات والروابط والتواريخ والحقول والنطاقات وسلامة المصنف.</x:v>
      </x:c>
      <x:c r="N7" s="13" t="str">
        <x:v>تحقق من المعرفات والروابط والتواريخ والحقول والنطاقات وسلامة المصنف.</x:v>
      </x:c>
      <x:c r="O7" s="13" t="str">
        <x:v>تحقق من المعرفات والروابط والتواريخ والحقول والنطاقات وسلامة المصنف.</x:v>
      </x:c>
      <x:c r="P7" s="13" t="str">
        <x:v>تحقق من المعرفات والروابط والتواريخ والحقول والنطاقات وسلامة المصنف.</x:v>
      </x:c>
      <x:c r="Q7" s="13" t="str">
        <x:v>تحقق من المعرفات والروابط والتواريخ والحقول والنطاقات وسلامة المصنف.</x:v>
      </x:c>
      <x:c r="R7" s="13" t="str">
        <x:v>تحقق من المعرفات والروابط والتواريخ والحقول والنطاقات وسلامة المصنف.</x:v>
      </x:c>
      <x:c r="S7" s="13" t="str">
        <x:v>تحقق من المعرفات والروابط والتواريخ والحقول والنطاقات وسلامة المصنف.</x:v>
      </x:c>
      <x:c r="T7" s="13" t="str">
        <x:v>تحقق من المعرفات والروابط والتواريخ والحقول والنطاقات وسلامة المصنف.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16" t="str">
        <x:v>فحوصات التحكم</x:v>
      </x:c>
      <x:c r="B9" s="17" t="str">
        <x:v>فحوصات التحكم</x:v>
      </x:c>
      <x:c r="C9" s="17" t="str">
        <x:v>فحوصات التحكم</x:v>
      </x:c>
      <x:c r="D9" s="17" t="str">
        <x:v>فحوصات التحكم</x:v>
      </x:c>
      <x:c r="E9" s="18" t="str">
        <x:v>فحوصات التحكم</x:v>
      </x:c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فحص التحكم</x:v>
      </x:c>
      <x:c r="B10" s="34" t="str">
        <x:v>المتوقع</x:v>
      </x:c>
      <x:c r="C10" s="34" t="str">
        <x:v>المرصود</x:v>
      </x:c>
      <x:c r="D10" s="34" t="str">
        <x:v>النتيجة</x:v>
      </x:c>
      <x:c r="E10" s="35" t="str">
        <x:v>سبب الأهمية</x:v>
      </x:c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56" t="str">
        <x:v>معرفات موظفين مكررة</x:v>
      </x:c>
      <x:c r="B11" s="56" t="n">
        <x:v>0</x:v>
      </x:c>
      <x:c r="C11" s="56" t="n">
        <x:f>COUNTIF('الموظفون'!$AE$11:$AE$60,"خطأ")</x:f>
        <x:v>0</x:v>
      </x:c>
      <x:c r="D11" s="56" t="str">
        <x:f>IF(C11=B11,"سليم","خطأ")</x:f>
        <x:v>سليم</x:v>
      </x:c>
      <x:c r="E11" s="56" t="str">
        <x:v>المعرفات الثابتة تحافظ على ترابط السجلات.</x:v>
      </x:c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57" t="str">
        <x:v>صفوف موظفين ببيانات مطلوبة ناقصة</x:v>
      </x:c>
      <x:c r="B12" s="57" t="n">
        <x:v>0</x:v>
      </x:c>
      <x:c r="C12" s="57" t="n">
        <x:f>COUNTIF('الموظفون'!$P$11:$P$60,"خطأ")</x:f>
        <x:v>0</x:v>
      </x:c>
      <x:c r="D12" s="57" t="str">
        <x:f>IF(C12=B12,"سليم","خطأ")</x:f>
        <x:v>سليم</x:v>
      </x:c>
      <x:c r="E12" s="57" t="str">
        <x:v>يحتاج كل موظف إلى سجل أساسي كامل.</x:v>
      </x:c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57" t="str">
        <x:v>أهداف مرتبطة بموظف غير معروف</x:v>
      </x:c>
      <x:c r="B13" s="57" t="n">
        <x:v>0</x:v>
      </x:c>
      <x:c r="C13" s="57" t="n">
        <x:f>COUNTIF('الأهداف'!$AF$11:$AF$80,"خطأ")</x:f>
        <x:v>0</x:v>
      </x:c>
      <x:c r="D13" s="57" t="str">
        <x:f>IF(C13=B13,"سليم","خطأ")</x:f>
        <x:v>سليم</x:v>
      </x:c>
      <x:c r="E13" s="57" t="str">
        <x:v>يجب ربط كل هدف بسجل الموظفين.</x:v>
      </x:c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57" t="str">
        <x:v>أوزان أهداف خارج 0-100%</x:v>
      </x:c>
      <x:c r="B14" s="57" t="n">
        <x:v>0</x:v>
      </x:c>
      <x:c r="C14" s="57" t="n">
        <x:f>COUNTIF('الأهداف'!$F$11:$F$80,"&lt;0")+COUNTIF('الأهداف'!$F$11:$F$80,"&gt;1")</x:f>
        <x:v>0</x:v>
      </x:c>
      <x:c r="D14" s="57" t="str">
        <x:f>IF(C14=B14,"سليم","خطأ")</x:f>
        <x:v>سليم</x:v>
      </x:c>
      <x:c r="E14" s="57" t="str">
        <x:v>يجب استخدام مقياس نسبة موحد للأوزان.</x:v>
      </x:c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57" t="str">
        <x:v>تقدم أهداف خارج 0-100%</x:v>
      </x:c>
      <x:c r="B15" s="57" t="n">
        <x:v>0</x:v>
      </x:c>
      <x:c r="C15" s="57" t="n">
        <x:f>COUNTIF('الأهداف'!$I$11:$I$80,"&lt;0")+COUNTIF('الأهداف'!$I$11:$I$80,"&gt;1")</x:f>
        <x:v>0</x:v>
      </x:c>
      <x:c r="D15" s="57" t="str">
        <x:f>IF(C15=B15,"سليم","خطأ")</x:f>
        <x:v>سليم</x:v>
      </x:c>
      <x:c r="E15" s="57" t="str">
        <x:v>يجب أن يبقى التقدم بين صفر و100%.</x:v>
      </x:c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57" t="str">
        <x:v>متابعات مرتبطة بموظف غير معروف</x:v>
      </x:c>
      <x:c r="B16" s="57" t="n">
        <x:v>0</x:v>
      </x:c>
      <x:c r="C16" s="57" t="n">
        <x:f>COUNTIF('المتابعات'!$AF$11:$AF$90,"خطأ")</x:f>
        <x:v>0</x:v>
      </x:c>
      <x:c r="D16" s="57" t="str">
        <x:f>IF(C16=B16,"سليم","خطأ")</x:f>
        <x:v>سليم</x:v>
      </x:c>
      <x:c r="E16" s="57" t="str">
        <x:v>يجب ربط كل متابعة بموظف معروف.</x:v>
      </x:c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57" t="str">
        <x:v>إجراءات مفتوحة بلا تاريخ استحقاق</x:v>
      </x:c>
      <x:c r="B17" s="57" t="n">
        <x:v>0</x:v>
      </x:c>
      <x:c r="C17" s="57" t="n">
        <x:f>COUNTIF('المتابعات'!$N$11:$N$90,"ناقص")</x:f>
        <x:v>0</x:v>
      </x:c>
      <x:c r="D17" s="57" t="str">
        <x:f>IF(C17=B17,"سليم","خطأ")</x:f>
        <x:v>سليم</x:v>
      </x:c>
      <x:c r="E17" s="57" t="str">
        <x:v>تحتاج الإجراءات المفتوحة إلى موعد واضح.</x:v>
      </x:c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57" t="str">
        <x:v>خطط تطوير مرتبطة بموظف غير معروف</x:v>
      </x:c>
      <x:c r="B18" s="57" t="n">
        <x:v>0</x:v>
      </x:c>
      <x:c r="C18" s="57" t="n">
        <x:f>COUNTIF('التطوير'!$AF$11:$AF$70,"خطأ")</x:f>
        <x:v>0</x:v>
      </x:c>
      <x:c r="D18" s="57" t="str">
        <x:f>IF(C18=B18,"سليم","خطأ")</x:f>
        <x:v>سليم</x:v>
      </x:c>
      <x:c r="E18" s="57" t="str">
        <x:v>يجب ربط كل خطة بموظف معروف.</x:v>
      </x:c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57" t="str">
        <x:v>مستندات مرتبطة بموظف غير معروف</x:v>
      </x:c>
      <x:c r="B19" s="57" t="n">
        <x:v>0</x:v>
      </x:c>
      <x:c r="C19" s="57" t="n">
        <x:f>COUNTIF('المستندات'!$AF$11:$AF$80,"خطأ")</x:f>
        <x:v>0</x:v>
      </x:c>
      <x:c r="D19" s="57" t="str">
        <x:f>IF(C19=B19,"سليم","خطأ")</x:f>
        <x:v>سليم</x:v>
      </x:c>
      <x:c r="E19" s="57" t="str">
        <x:v>يجب ربط كل مستند بموظف معروف.</x:v>
      </x:c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57" t="str">
        <x:v>معرفات تشغيلية مكررة</x:v>
      </x:c>
      <x:c r="B20" s="57" t="n">
        <x:v>0</x:v>
      </x:c>
      <x:c r="C20" s="57" t="n">
        <x:f>COUNTIF('الأهداف'!$AE$11:$AE$80,"خطأ")+COUNTIF('المتابعات'!$AE$11:$AE$90,"خطأ")+COUNTIF('التطوير'!$AE$11:$AE$70,"خطأ")+COUNTIF('المستندات'!$AE$11:$AE$80,"خطأ")</x:f>
        <x:v>0</x:v>
      </x:c>
      <x:c r="D20" s="57" t="str">
        <x:f>IF(C20=B20,"سليم","خطأ")</x:f>
        <x:v>سليم</x:v>
      </x:c>
      <x:c r="E20" s="57" t="str">
        <x:v>يجب أن تبقى المعرفات التشغيلية فريدة.</x:v>
      </x:c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58" t="str">
        <x:v>خلايا أخطاء الصيغ</x:v>
      </x:c>
      <x:c r="B21" s="58" t="n">
        <x:v>0</x:v>
      </x:c>
      <x:c r="C21" s="58" t="n">
        <x:f>0</x:f>
        <x:v>0</x:v>
      </x:c>
      <x:c r="D21" s="58" t="str">
        <x:f>IF(C21=B21,"سليم","خطأ")</x:f>
        <x:v>سليم</x:v>
      </x:c>
      <x:c r="E21" s="58" t="str">
        <x:v>يجب أن يبقى المصنف خالياً من أخطاء الصيغ.</x:v>
      </x:c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E9"/>
  </x:mergeCells>
  <x:conditionalFormatting sqref="D11:D21">
    <x:cfRule type="containsText" dxfId="10" priority="1" operator="containsText" text="خطأ"/>
  </x:conditionalFormatting>
  <x:pageMargins left="0.7" right="0.7" top="0.75" bottom="0.75" header="0.3" footer="0.3"/>
</x:worksheet>
</file>