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70194a6944c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-HERE" sheetId="1" r:id="R708deef8e330486e"/>
    <x:sheet xmlns:r="http://schemas.openxmlformats.org/officeDocument/2006/relationships" name="SETUP" sheetId="2" r:id="Rfa87ed9e2a5a4e9c"/>
    <x:sheet xmlns:r="http://schemas.openxmlformats.org/officeDocument/2006/relationships" name="CASH-PLAN" sheetId="3" r:id="R3799f3f37b7e4271"/>
    <x:sheet xmlns:r="http://schemas.openxmlformats.org/officeDocument/2006/relationships" name="ACTUAL-CASH" sheetId="4" r:id="R54966d7b894143af"/>
    <x:sheet xmlns:r="http://schemas.openxmlformats.org/officeDocument/2006/relationships" name="MONTHLY-CASH-FLOW" sheetId="5" r:id="R3f7d5731fc314556"/>
    <x:sheet xmlns:r="http://schemas.openxmlformats.org/officeDocument/2006/relationships" name="PLAN-VS-ACTUAL" sheetId="6" r:id="Rfd5af74a9eb14e76"/>
    <x:sheet xmlns:r="http://schemas.openxmlformats.org/officeDocument/2006/relationships" name="DASHBOARD" sheetId="7" r:id="R0341a6c30a974a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"/>
    <x:numFmt numFmtId="201" formatCode="yyyy-mm-dd"/>
    <x:numFmt numFmtId="202" formatCode="mmm yyyy"/>
    <x:numFmt numFmtId="203" formatCode="0.0%"/>
    <x:numFmt numFmtId="204" formatCode="mmm"/>
  </x:numFmts>
  <x:fonts count="12">
    <x:font>
      <x:sz val="11"/>
      <x:name val="Carlito"/>
    </x:font>
    <x:font>
      <x:b/>
      <x:sz val="22"/>
      <x:color rgb="FFFFFFFF"/>
      <x:name val="Carlito"/>
    </x:font>
    <x:font>
      <x:i/>
      <x:sz val="9"/>
      <x:color rgb="FF607080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1F2933"/>
      <x:name val="Carlito"/>
    </x:font>
    <x:font>
      <x:sz val="11"/>
      <x:color rgb="FF607080"/>
      <x:name val="Carlito"/>
    </x:font>
    <x:font>
      <x:i/>
      <x:sz val="9"/>
      <x:color rgb="FFFFFFFF"/>
      <x:name val="Carlito"/>
    </x:font>
    <x:font>
      <x:sz val="11"/>
      <x:color rgb="FF1F2933"/>
      <x:name val="Carlito"/>
    </x:font>
    <x:font>
      <x:b/>
      <x:sz val="10"/>
      <x:color rgb="FFFFFFFF"/>
      <x:name val="Carlito"/>
    </x:font>
    <x:font>
      <x:b/>
      <x:sz val="18"/>
      <x:color rgb="FF1F2933"/>
      <x:name val="Carlito"/>
    </x:font>
    <x:font>
      <x:b/>
      <x:sz val="14"/>
      <x:color rgb="FF1F2933"/>
      <x:name val="Carlito"/>
    </x:font>
  </x:fonts>
  <x:fills count="14">
    <x:fill>
      <x:patternFill patternType="none"/>
    </x:fill>
    <x:fill>
      <x:patternFill patternType="gray125"/>
    </x:fill>
    <x:fill>
      <x:patternFill patternType="solid">
        <x:fgColor rgb="FF182936"/>
      </x:patternFill>
    </x:fill>
    <x:fill>
      <x:patternFill patternType="solid">
        <x:fgColor rgb="FFF7E6DC"/>
      </x:patternFill>
    </x:fill>
    <x:fill>
      <x:patternFill patternType="solid">
        <x:fgColor rgb="FF2F7D68"/>
      </x:patternFill>
    </x:fill>
    <x:fill>
      <x:patternFill patternType="solid">
        <x:fgColor rgb="FFDE7040"/>
      </x:patternFill>
    </x:fill>
    <x:fill>
      <x:patternFill patternType="solid">
        <x:fgColor rgb="FFFFFDF9"/>
      </x:patternFill>
    </x:fill>
    <x:fill>
      <x:patternFill patternType="solid">
        <x:fgColor rgb="FFE8F4F1"/>
      </x:patternFill>
    </x:fill>
    <x:fill>
      <x:patternFill patternType="solid">
        <x:fgColor rgb="FFF2F6F8"/>
      </x:patternFill>
    </x:fill>
    <x:fill>
      <x:patternFill patternType="solid">
        <x:fgColor rgb="FFE8F4F1"/>
      </x:patternFill>
    </x:fill>
    <x:fill>
      <x:patternFill patternType="solid">
        <x:fgColor rgb="FFFFFDF9"/>
      </x:patternFill>
    </x:fill>
    <x:fill>
      <x:patternFill patternType="solid">
        <x:fgColor rgb="FF182936"/>
      </x:patternFill>
    </x:fill>
    <x:fill>
      <x:patternFill patternType="solid">
        <x:fgColor rgb="FF2F7D68"/>
      </x:patternFill>
    </x:fill>
    <x:fill>
      <x:patternFill patternType="solid">
        <x:fgColor rgb="FFF2F6F8"/>
      </x:patternFill>
    </x:fill>
  </x:fills>
  <x:borders count="2">
    <x:border/>
    <x:border/>
  </x:borders>
  <x:cellStyleXfs count="1">
    <x:xf numFmtId="0" fontId="0" fillId="0" borderId="0"/>
  </x:cellStyleXfs>
  <x:cellXfs count="10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vertical="center"/>
    </x:xf>
    <x:xf numFmtId="200" fontId="8" fillId="6" borderId="0" xfId="0" applyNumberFormat="1" applyFont="1" applyFill="1" applyBorder="1" applyAlignment="1">
      <x:alignment vertical="center"/>
    </x:xf>
    <x:xf numFmtId="200" fontId="8" fillId="6" borderId="1" xfId="0" applyNumberFormat="1" applyFont="1" applyFill="1" applyBorder="1" applyAlignment="1">
      <x:alignment vertical="center"/>
    </x:xf>
    <x:xf numFmtId="201" fontId="8" fillId="6" borderId="0" xfId="0" applyNumberFormat="1" applyFont="1" applyFill="1" applyBorder="1" applyAlignment="1">
      <x:alignment vertical="center"/>
    </x:xf>
    <x:xf numFmtId="201" fontId="8" fillId="6" borderId="1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center" wrapText="1"/>
    </x:xf>
    <x:xf numFmtId="0" fontId="9" fillId="2" borderId="0" xfId="0" applyNumberFormat="1" applyFont="1" applyFill="1" applyBorder="1" applyAlignment="1">
      <x:alignment horizontal="center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center" wrapText="1"/>
    </x:xf>
    <x:xf numFmtId="0" fontId="9" fillId="2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8" fillId="7" borderId="1" xfId="0" applyNumberFormat="1" applyFont="1" applyFill="1" applyBorder="1" applyAlignment="1">
      <x:alignment vertical="center"/>
    </x:xf>
    <x:xf numFmtId="200" fontId="8" fillId="7" borderId="0" xfId="0" applyNumberFormat="1" applyFont="1" applyFill="1" applyBorder="1" applyAlignment="1">
      <x:alignment vertical="center"/>
    </x:xf>
    <x:xf numFmtId="200" fontId="8" fillId="7" borderId="1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0" xfId="0" applyNumberFormat="1" applyFont="1" applyFill="1" applyBorder="1" applyAlignment="1">
      <x:alignment horizontal="center"/>
    </x:xf>
    <x:xf numFmtId="0" fontId="10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10" fillId="8" borderId="1" xfId="0" applyNumberFormat="1" applyFont="1" applyFill="1" applyBorder="1"/>
    <x:xf numFmtId="0" fontId="10" fillId="8" borderId="1" xfId="0" applyNumberFormat="1" applyFont="1" applyFill="1" applyBorder="1" applyAlignment="1">
      <x:alignment horizontal="center"/>
    </x:xf>
    <x:xf numFmtId="0" fontId="10" fillId="8" borderId="1" xfId="0" applyNumberFormat="1" applyFont="1" applyFill="1" applyBorder="1" applyAlignment="1">
      <x:alignment horizontal="center" vertical="center"/>
    </x:xf>
    <x:xf numFmtId="200" fontId="10" fillId="8" borderId="0" xfId="0" applyNumberFormat="1" applyFont="1" applyFill="1" applyBorder="1" applyAlignment="1">
      <x:alignment horizontal="center" vertical="center"/>
    </x:xf>
    <x:xf numFmtId="200" fontId="10" fillId="8" borderId="1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/>
    </x:xf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vertical="center"/>
    </x:xf>
    <x:xf numFmtId="200" fontId="8" fillId="10" borderId="0" xfId="0" applyNumberFormat="1" applyFont="1" applyFill="1" applyBorder="1" applyAlignment="1">
      <x:alignment vertical="center"/>
    </x:xf>
    <x:xf numFmtId="200" fontId="8" fillId="9" borderId="0" xfId="0" applyNumberFormat="1" applyFont="1" applyFill="1" applyBorder="1" applyAlignment="1">
      <x:alignment vertical="center"/>
    </x:xf>
    <x:xf numFmtId="0" fontId="0" fillId="11" borderId="0" xfId="0" applyNumberFormat="1" applyFont="1" applyFill="1" applyBorder="1"/>
    <x:xf numFmtId="0" fontId="3" fillId="11" borderId="0" xfId="0" applyNumberFormat="1" applyFont="1" applyFill="1" applyBorder="1"/>
    <x:xf numFmtId="0" fontId="3" fillId="11" borderId="0" xfId="0" applyNumberFormat="1" applyFont="1" applyFill="1" applyBorder="1" applyAlignment="1">
      <x:alignment vertical="center"/>
    </x:xf>
    <x:xf numFmtId="200" fontId="3" fillId="11" borderId="0" xfId="0" applyNumberFormat="1" applyFont="1" applyFill="1" applyBorder="1" applyAlignment="1">
      <x:alignment vertical="center"/>
    </x:xf>
    <x:xf numFmtId="0" fontId="8" fillId="10" borderId="0" xfId="0" applyNumberFormat="1" applyFont="1" applyFill="1" applyBorder="1" applyAlignment="1">
      <x:alignment vertical="center"/>
    </x:xf>
    <x:xf numFmtId="0" fontId="9" fillId="11" borderId="0" xfId="0" applyNumberFormat="1" applyFont="1" applyFill="1" applyBorder="1" applyAlignment="1">
      <x:alignment horizontal="center" vertical="center" wrapText="1"/>
    </x:xf>
    <x:xf numFmtId="0" fontId="9" fillId="11" borderId="0" xfId="0" applyNumberFormat="1" applyFont="1" applyFill="1" applyBorder="1"/>
    <x:xf numFmtId="0" fontId="9" fillId="11" borderId="0" xfId="0" applyNumberFormat="1" applyFont="1" applyFill="1" applyBorder="1" applyAlignment="1">
      <x:alignment wrapText="1"/>
    </x:xf>
    <x:xf numFmtId="0" fontId="9" fillId="11" borderId="0" xfId="0" applyNumberFormat="1" applyFont="1" applyFill="1" applyBorder="1" applyAlignment="1">
      <x:alignment horizontal="center" wrapText="1"/>
    </x:xf>
    <x:xf numFmtId="0" fontId="0" fillId="12" borderId="0" xfId="0" applyNumberFormat="1" applyFont="1" applyFill="1" applyBorder="1"/>
    <x:xf numFmtId="0" fontId="3" fillId="12" borderId="0" xfId="0" applyNumberFormat="1" applyFont="1" applyFill="1" applyBorder="1"/>
    <x:xf numFmtId="0" fontId="3" fillId="12" borderId="0" xfId="0" applyNumberFormat="1" applyFont="1" applyFill="1" applyBorder="1" applyAlignment="1">
      <x:alignment vertical="center"/>
    </x:xf>
    <x:xf numFmtId="0" fontId="0" fillId="13" borderId="0" xfId="0" applyNumberFormat="1" applyFont="1" applyFill="1" applyBorder="1"/>
    <x:xf numFmtId="0" fontId="11" fillId="13" borderId="0" xfId="0" applyNumberFormat="1" applyFont="1" applyFill="1" applyBorder="1"/>
    <x:xf numFmtId="0" fontId="11" fillId="13" borderId="0" xfId="0" applyNumberFormat="1" applyFont="1" applyFill="1" applyBorder="1" applyAlignment="1">
      <x:alignment horizontal="center"/>
    </x:xf>
    <x:xf numFmtId="200" fontId="11" fillId="13" borderId="0" xfId="0" applyNumberFormat="1" applyFont="1" applyFill="1" applyBorder="1" applyAlignment="1">
      <x:alignment horizontal="center"/>
    </x:xf>
  </x:cellXfs>
  <x:cellStyles count="1">
    <x:cellStyle name="Normal" xfId="0"/>
  </x:cellStyles>
  <x:dxfs count="2">
    <x:dxf>
      <x:font>
        <x:b/>
        <x:color rgb="FFC2413B"/>
      </x:font>
    </x:dxf>
    <x:dxf>
      <x:font>
        <x:b/>
        <x:color rgb="FFC2413B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efb72e36746bf" /><Relationship Type="http://schemas.openxmlformats.org/officeDocument/2006/relationships/theme" Target="/xl/theme/theme1.xml" Id="R32c01e3338714602" /><Relationship Type="http://schemas.openxmlformats.org/officeDocument/2006/relationships/sharedStrings" Target="/xl/sharedStrings.xml" Id="R8ab9714a0a2d4ed5" /><Relationship Type="http://schemas.openxmlformats.org/officeDocument/2006/relationships/worksheet" Target="/xl/worksheets/sheet1.xml" Id="R708deef8e330486e" /><Relationship Type="http://schemas.openxmlformats.org/officeDocument/2006/relationships/worksheet" Target="/xl/worksheets/sheet2.xml" Id="Rfa87ed9e2a5a4e9c" /><Relationship Type="http://schemas.openxmlformats.org/officeDocument/2006/relationships/worksheet" Target="/xl/worksheets/sheet3.xml" Id="R3799f3f37b7e4271" /><Relationship Type="http://schemas.openxmlformats.org/officeDocument/2006/relationships/worksheet" Target="/xl/worksheets/sheet4.xml" Id="R54966d7b894143af" /><Relationship Type="http://schemas.openxmlformats.org/officeDocument/2006/relationships/worksheet" Target="/xl/worksheets/sheet5.xml" Id="R3f7d5731fc314556" /><Relationship Type="http://schemas.openxmlformats.org/officeDocument/2006/relationships/worksheet" Target="/xl/worksheets/sheet6.xml" Id="Rfd5af74a9eb14e76" /><Relationship Type="http://schemas.openxmlformats.org/officeDocument/2006/relationships/worksheet" Target="/xl/worksheets/sheet7.xml" Id="R0341a6c30a974af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6f668bd82bf4e03" /><Relationship Type="http://schemas.openxmlformats.org/officeDocument/2006/relationships/chart" Target="/xl/drawings/charts/chart2.xml" Id="R79dfb6845b1d4fc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Cash In vs Cash Out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Cash In</c:v>
          </c:tx>
          <c:marker>
            <c:symbol val="none"/>
          </c:marker>
          <c:cat>
            <c:strRef>
              <c:f>'DASHBOARD'!$A$13:$A$24</c:f>
              <c:strCache>
                <c:ptCount val="0"/>
              </c:strCache>
            </c:strRef>
          </c:cat>
          <c:val>
            <c:numRef>
              <c:f>'DASHBOARD'!$B$13:$B$24</c:f>
              <c:numCache>
                <c:formatCode>#,##0.00</c:formatCode>
                <c:ptCount val="0"/>
              </c:numCache>
            </c:numRef>
          </c:val>
        </c:ser>
        <c:ser>
          <c:idx val="1"/>
          <c:order val="1"/>
          <c:tx>
            <c:v>Cash Out</c:v>
          </c:tx>
          <c:marker>
            <c:symbol val="none"/>
          </c:marker>
          <c:cat>
            <c:strRef>
              <c:f>'DASHBOARD'!$A$13:$A$24</c:f>
              <c:strCache>
                <c:ptCount val="0"/>
              </c:strCache>
            </c:strRef>
          </c:cat>
          <c:val>
            <c:numRef>
              <c:f>'DASHBOARD'!$C$13:$C$24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Planned vs Actual Net Cash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Planned Net</c:v>
          </c:tx>
          <c:cat>
            <c:strRef>
              <c:f>'DASHBOARD'!$G$13:$G$24</c:f>
              <c:strCache>
                <c:ptCount val="0"/>
              </c:strCache>
            </c:strRef>
          </c:cat>
          <c:val>
            <c:numRef>
              <c:f>'DASHBOARD'!$H$13:$H$24</c:f>
              <c:numCache>
                <c:formatCode>#,##0.00</c:formatCode>
                <c:ptCount val="0"/>
              </c:numCache>
            </c:numRef>
          </c:val>
        </c:ser>
        <c:ser>
          <c:idx val="1"/>
          <c:order val="1"/>
          <c:tx>
            <c:v>Actual Net</c:v>
          </c:tx>
          <c:cat>
            <c:strRef>
              <c:f>'DASHBOARD'!$G$13:$G$24</c:f>
              <c:strCache>
                <c:ptCount val="0"/>
              </c:strCache>
            </c:strRef>
          </c:cat>
          <c:val>
            <c:numRef>
              <c:f>'DASHBOARD'!$I$13:$I$24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26</xdr:row>
      <xdr:rowOff>0</xdr:rowOff>
    </xdr:from>
    <xdr:to>
      <xdr:col>6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6f668bd82bf4e03"/>
        </a:graphicData>
      </a:graphic>
    </xdr:graphicFrame>
    <xdr:clientData/>
  </xdr:twoCellAnchor>
  <xdr:twoCellAnchor>
    <xdr:from>
      <xdr:col>6</xdr:col>
      <xdr:colOff>0</xdr:colOff>
      <xdr:row>26</xdr:row>
      <xdr:rowOff>0</xdr:rowOff>
    </xdr:from>
    <xdr:to>
      <xdr:col>12</xdr:col>
      <xdr:colOff>0</xdr:colOff>
      <xdr:row>43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9dfb6845b1d4fc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d6fff555f8c341ee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4" t="str">
        <x:v>Small Business Cash Flow Tracker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10" t="str">
        <x:v>Plan expected cash, record actual cash movements, and understand where your business cash position is heading.</x:v>
      </x:c>
      <x:c r="B4" s="10"/>
      <x:c r="C4" s="10"/>
      <x:c r="D4" s="10"/>
      <x:c r="E4" s="10"/>
      <x:c r="F4" s="10"/>
      <x:c r="G4" s="10"/>
      <x:c r="H4" s="10"/>
    </x:row>
    <x:row r="6">
      <x:c r="A6" s="16" t="str">
        <x:v>QUICK START</x:v>
      </x:c>
      <x:c r="B6" s="16"/>
      <x:c r="C6" s="16"/>
      <x:c r="D6" s="16"/>
      <x:c r="E6" s="16"/>
      <x:c r="F6" s="16"/>
      <x:c r="G6" s="16"/>
      <x:c r="H6" s="16"/>
    </x:row>
    <x:row r="8" ht="42" customHeight="1">
      <x:c r="A8" s="23" t="str">
        <x:v>1</x:v>
      </x:c>
      <x:c r="B8" s="28" t="str">
        <x:v>Set up your tracker</x:v>
      </x:c>
      <x:c r="C8" s="31" t="str">
        <x:v>Enter business details, currency, opening cash position and reporting year.</x:v>
      </x:c>
    </x:row>
    <x:row r="9" ht="42" customHeight="1">
      <x:c r="A9" s="23" t="str">
        <x:v>2</x:v>
      </x:c>
      <x:c r="B9" s="28" t="str">
        <x:v>Plan your cash</x:v>
      </x:c>
      <x:c r="C9" s="31" t="str">
        <x:v>Enter expected monthly inflows and outflows in CASH-PLAN.</x:v>
      </x:c>
    </x:row>
    <x:row r="10" ht="42" customHeight="1">
      <x:c r="A10" s="23" t="str">
        <x:v>3</x:v>
      </x:c>
      <x:c r="B10" s="28" t="str">
        <x:v>Record actual cash</x:v>
      </x:c>
      <x:c r="C10" s="31" t="str">
        <x:v>Record money actually received and paid in ACTUAL-CASH.</x:v>
      </x:c>
    </x:row>
    <x:row r="11" ht="42" customHeight="1">
      <x:c r="A11" s="23" t="str">
        <x:v>4</x:v>
      </x:c>
      <x:c r="B11" s="28" t="str">
        <x:v>Review performance</x:v>
      </x:c>
      <x:c r="C11" s="31" t="str">
        <x:v>Review MONTHLY-CASH-FLOW, PLAN-VS-ACTUAL and DASHBOARD.</x:v>
      </x:c>
    </x:row>
    <x:row r="13">
      <x:c r="A13" s="16" t="str">
        <x:v>IMPORTANT</x:v>
      </x:c>
      <x:c r="B13" s="16"/>
      <x:c r="C13" s="16"/>
      <x:c r="D13" s="16"/>
      <x:c r="E13" s="16"/>
      <x:c r="F13" s="16"/>
      <x:c r="G13" s="16"/>
      <x:c r="H13" s="16"/>
    </x:row>
    <x:row r="15" ht="34" customHeight="1">
      <x:c r="A15" s="87" t="str">
        <x:v>Planned vs actual</x:v>
      </x:c>
      <x:c r="B15" s="88" t="str">
        <x:v>Planned amounts are monthly expectations. Actual amounts come from recorded cash transactions.</x:v>
      </x:c>
      <x:c r="C15" s="88"/>
      <x:c r="D15" s="88"/>
      <x:c r="E15" s="88"/>
      <x:c r="F15" s="88"/>
      <x:c r="G15" s="88"/>
      <x:c r="H15" s="88"/>
    </x:row>
    <x:row r="16" ht="34" customHeight="1">
      <x:c r="A16" s="87" t="str">
        <x:v>Cash basis</x:v>
      </x:c>
      <x:c r="B16" s="88" t="str">
        <x:v>Tracks money received and paid; it does not create invoices, accruals or accounting entries.</x:v>
      </x:c>
      <x:c r="C16" s="88"/>
      <x:c r="D16" s="88"/>
      <x:c r="E16" s="88"/>
      <x:c r="F16" s="88"/>
      <x:c r="G16" s="88"/>
      <x:c r="H16" s="88"/>
    </x:row>
    <x:row r="17" ht="34" customHeight="1">
      <x:c r="A17" s="87" t="str">
        <x:v>Positive amounts</x:v>
      </x:c>
      <x:c r="B17" s="88" t="str">
        <x:v>Enter positive amounts only. Inflow / Outflow determines direction.</x:v>
      </x:c>
      <x:c r="C17" s="88"/>
      <x:c r="D17" s="88"/>
      <x:c r="E17" s="88"/>
      <x:c r="F17" s="88"/>
      <x:c r="G17" s="88"/>
      <x:c r="H17" s="88"/>
    </x:row>
    <x:row r="18" ht="34" customHeight="1">
      <x:c r="A18" s="87" t="str">
        <x:v>Scope</x:v>
      </x:c>
      <x:c r="B18" s="88" t="str">
        <x:v>Practical cash management, not accounting, tax, VAT, audit or legal advice.</x:v>
      </x:c>
      <x:c r="C18" s="88"/>
      <x:c r="D18" s="88"/>
      <x:c r="E18" s="88"/>
      <x:c r="F18" s="88"/>
      <x:c r="G18" s="88"/>
      <x:c r="H18" s="88"/>
    </x:row>
    <x:row r="20">
      <x:c r="A20" s="35" t="str">
        <x:v>LSTBooks | Small Business Cash Flow Tracker | Microsoft Excel 2021+ (Windows/macOS)</x:v>
      </x:c>
      <x:c r="B20" s="35"/>
      <x:c r="C20" s="35"/>
      <x:c r="D20" s="35"/>
      <x:c r="E20" s="35"/>
      <x:c r="F20" s="35"/>
      <x:c r="G20" s="35"/>
      <x:c r="H20" s="35"/>
    </x:row>
  </x:sheetData>
  <x:mergeCells>
    <x:mergeCell ref="A1:H2"/>
    <x:mergeCell ref="A4:H4"/>
    <x:mergeCell ref="A6:H6"/>
    <x:mergeCell ref="A13:H13"/>
    <x:mergeCell ref="A20:H20"/>
    <x:mergeCell ref="C8:H8"/>
    <x:mergeCell ref="C9:H9"/>
    <x:mergeCell ref="C10:H10"/>
    <x:mergeCell ref="C11:H11"/>
    <x:mergeCell ref="B15:H15"/>
    <x:mergeCell ref="B16:H16"/>
    <x:mergeCell ref="B17:H17"/>
    <x:mergeCell ref="B18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8" hidden="0" customWidth="1"/>
    <x:col min="5" max="5" width="23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4" t="str">
        <x:v>SETUP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16" t="str">
        <x:v>BUSINESS &amp; REPORTING DETAILS</x:v>
      </x:c>
      <x:c r="B4" s="16"/>
      <x:c r="C4" s="16"/>
      <x:c r="D4" s="16"/>
      <x:c r="E4" s="16" t="str">
        <x:v>HOW TO USE THESE SETTINGS</x:v>
      </x:c>
      <x:c r="F4" s="16"/>
      <x:c r="G4" s="16"/>
      <x:c r="H4" s="16"/>
    </x:row>
    <x:row r="6" ht="34" customHeight="1">
      <x:c r="A6" s="28" t="str">
        <x:v>Business Name</x:v>
      </x:c>
      <x:c r="B6" s="40" t="str"/>
      <x:c r="E6" s="28" t="str">
        <x:v>Business Name</x:v>
      </x:c>
      <x:c r="F6" s="88" t="str">
        <x:v>Identifies the workbook and appears on the dashboard.</x:v>
      </x:c>
      <x:c r="G6" s="88"/>
      <x:c r="H6" s="88"/>
    </x:row>
    <x:row r="7" ht="34" customHeight="1">
      <x:c r="A7" s="28" t="str">
        <x:v>Currency Code</x:v>
      </x:c>
      <x:c r="B7" s="40" t="str">
        <x:v>USD</x:v>
      </x:c>
      <x:c r="E7" s="28" t="str">
        <x:v>Currency Code</x:v>
      </x:c>
      <x:c r="F7" s="88" t="str">
        <x:v>Use a short code such as USD, AED, EUR, GBP, SAR or QAR.</x:v>
      </x:c>
      <x:c r="G7" s="88"/>
      <x:c r="H7" s="88"/>
    </x:row>
    <x:row r="8" ht="34" customHeight="1">
      <x:c r="A8" s="28" t="str">
        <x:v>Opening Cash Position</x:v>
      </x:c>
      <x:c r="B8" s="44" t="n">
        <x:v>0</x:v>
      </x:c>
      <x:c r="E8" s="28" t="str">
        <x:v>Opening Cash Position</x:v>
      </x:c>
      <x:c r="F8" s="88" t="str">
        <x:v>Cash available at the start of the tracking period.</x:v>
      </x:c>
      <x:c r="G8" s="88"/>
      <x:c r="H8" s="88"/>
    </x:row>
    <x:row r="9" ht="34" customHeight="1">
      <x:c r="A9" s="28" t="str">
        <x:v>Opening Date</x:v>
      </x:c>
      <x:c r="B9" s="46" t="n">
        <x:v>46023</x:v>
      </x:c>
      <x:c r="E9" s="28" t="str">
        <x:v>Opening Date</x:v>
      </x:c>
      <x:c r="F9" s="88" t="str">
        <x:v>Date the opening cash position applies from.</x:v>
      </x:c>
      <x:c r="G9" s="88"/>
      <x:c r="H9" s="88"/>
    </x:row>
    <x:row r="10" ht="34" customHeight="1">
      <x:c r="A10" s="28" t="str">
        <x:v>Reporting Year</x:v>
      </x:c>
      <x:c r="B10" s="40" t="n">
        <x:v>2026</x:v>
      </x:c>
      <x:c r="E10" s="28" t="str">
        <x:v>Reporting Year</x:v>
      </x:c>
      <x:c r="F10" s="88" t="str">
        <x:v>Controls the 12 reporting months in summaries and dashboard.</x:v>
      </x:c>
      <x:c r="G10" s="88"/>
      <x:c r="H10" s="88"/>
    </x:row>
    <x:row r="13">
      <x:c r="A13" s="16" t="str">
        <x:v>STARTER CASH FLOW CATEGORIES</x:v>
      </x:c>
      <x:c r="B13" s="16"/>
      <x:c r="C13" s="16"/>
      <x:c r="D13" s="16"/>
    </x:row>
    <x:row r="15">
      <x:c r="A15" s="51" t="str">
        <x:v>Category</x:v>
      </x:c>
      <x:c r="B15" s="51" t="str">
        <x:v>Default Flow Type</x:v>
      </x:c>
    </x:row>
    <x:row r="16">
      <x:c r="A16" s="40" t="str">
        <x:v>Sales / Revenue</x:v>
      </x:c>
      <x:c r="B16" s="40" t="str">
        <x:v>Inflow</x:v>
      </x:c>
    </x:row>
    <x:row r="17">
      <x:c r="A17" s="40" t="str">
        <x:v>Service Income</x:v>
      </x:c>
      <x:c r="B17" s="40" t="str">
        <x:v>Inflow</x:v>
      </x:c>
    </x:row>
    <x:row r="18">
      <x:c r="A18" s="40" t="str">
        <x:v>Other Operating Income</x:v>
      </x:c>
      <x:c r="B18" s="40" t="str">
        <x:v>Inflow</x:v>
      </x:c>
    </x:row>
    <x:row r="19">
      <x:c r="A19" s="40" t="str">
        <x:v>Owner Funding</x:v>
      </x:c>
      <x:c r="B19" s="40" t="str">
        <x:v>Inflow</x:v>
      </x:c>
    </x:row>
    <x:row r="20">
      <x:c r="A20" s="40" t="str">
        <x:v>Loan Proceeds</x:v>
      </x:c>
      <x:c r="B20" s="40" t="str">
        <x:v>Inflow</x:v>
      </x:c>
    </x:row>
    <x:row r="21">
      <x:c r="A21" s="40" t="str">
        <x:v>Other Cash In</x:v>
      </x:c>
      <x:c r="B21" s="40" t="str">
        <x:v>Inflow</x:v>
      </x:c>
    </x:row>
    <x:row r="22">
      <x:c r="A22" s="40" t="str">
        <x:v>Rent / Premises</x:v>
      </x:c>
      <x:c r="B22" s="40" t="str">
        <x:v>Outflow</x:v>
      </x:c>
    </x:row>
    <x:row r="23">
      <x:c r="A23" s="40" t="str">
        <x:v>Payroll / Wages</x:v>
      </x:c>
      <x:c r="B23" s="40" t="str">
        <x:v>Outflow</x:v>
      </x:c>
    </x:row>
    <x:row r="24">
      <x:c r="A24" s="40" t="str">
        <x:v>Inventory / Stock</x:v>
      </x:c>
      <x:c r="B24" s="40" t="str">
        <x:v>Outflow</x:v>
      </x:c>
    </x:row>
    <x:row r="25">
      <x:c r="A25" s="40" t="str">
        <x:v>Suppliers</x:v>
      </x:c>
      <x:c r="B25" s="40" t="str">
        <x:v>Outflow</x:v>
      </x:c>
    </x:row>
    <x:row r="26">
      <x:c r="A26" s="40" t="str">
        <x:v>Utilities</x:v>
      </x:c>
      <x:c r="B26" s="40" t="str">
        <x:v>Outflow</x:v>
      </x:c>
    </x:row>
    <x:row r="27">
      <x:c r="A27" s="40" t="str">
        <x:v>Marketing</x:v>
      </x:c>
      <x:c r="B27" s="40" t="str">
        <x:v>Outflow</x:v>
      </x:c>
    </x:row>
    <x:row r="28">
      <x:c r="A28" s="40" t="str">
        <x:v>Transport / Delivery</x:v>
      </x:c>
      <x:c r="B28" s="40" t="str">
        <x:v>Outflow</x:v>
      </x:c>
    </x:row>
    <x:row r="29">
      <x:c r="A29" s="40" t="str">
        <x:v>Software / Subscriptions</x:v>
      </x:c>
      <x:c r="B29" s="40" t="str">
        <x:v>Outflow</x:v>
      </x:c>
    </x:row>
    <x:row r="30">
      <x:c r="A30" s="40" t="str">
        <x:v>Professional Fees</x:v>
      </x:c>
      <x:c r="B30" s="40" t="str">
        <x:v>Outflow</x:v>
      </x:c>
    </x:row>
    <x:row r="31">
      <x:c r="A31" s="40" t="str">
        <x:v>Taxes / Government Fees</x:v>
      </x:c>
      <x:c r="B31" s="40" t="str">
        <x:v>Outflow</x:v>
      </x:c>
    </x:row>
    <x:row r="32">
      <x:c r="A32" s="40" t="str">
        <x:v>Equipment / Assets</x:v>
      </x:c>
      <x:c r="B32" s="40" t="str">
        <x:v>Outflow</x:v>
      </x:c>
    </x:row>
    <x:row r="33">
      <x:c r="A33" s="40" t="str">
        <x:v>Loan Repayment</x:v>
      </x:c>
      <x:c r="B33" s="40" t="str">
        <x:v>Outflow</x:v>
      </x:c>
    </x:row>
    <x:row r="34">
      <x:c r="A34" s="40" t="str">
        <x:v>Owner Drawings</x:v>
      </x:c>
      <x:c r="B34" s="40" t="str">
        <x:v>Outflow</x:v>
      </x:c>
    </x:row>
    <x:row r="35">
      <x:c r="A35" s="40" t="str">
        <x:v>Other Cash Out</x:v>
      </x:c>
      <x:c r="B35" s="40" t="str">
        <x:v>Outflow</x:v>
      </x:c>
    </x:row>
    <x:row r="37">
      <x:c r="A37" s="10" t="str">
        <x:v>Replace starter categories as needed. Keep category names unique so analysis remains clear.</x:v>
      </x:c>
      <x:c r="B37" s="10"/>
      <x:c r="C37" s="10"/>
      <x:c r="D37" s="10"/>
      <x:c r="E37" s="10"/>
      <x:c r="F37" s="10"/>
      <x:c r="G37" s="10"/>
      <x:c r="H37" s="10"/>
    </x:row>
    <x:row r="38">
      <x:c r="A38" s="10"/>
      <x:c r="B38" s="10"/>
      <x:c r="C38" s="10"/>
      <x:c r="D38" s="10"/>
      <x:c r="E38" s="10"/>
      <x:c r="F38" s="10"/>
      <x:c r="G38" s="10"/>
      <x:c r="H38" s="10"/>
    </x:row>
  </x:sheetData>
  <x:mergeCells>
    <x:mergeCell ref="A1:H2"/>
    <x:mergeCell ref="A4:D4"/>
    <x:mergeCell ref="E4:H4"/>
    <x:mergeCell ref="A13:D13"/>
    <x:mergeCell ref="A37:H38"/>
    <x:mergeCell ref="F6:H6"/>
    <x:mergeCell ref="F7:H7"/>
    <x:mergeCell ref="F8:H8"/>
    <x:mergeCell ref="F9:H9"/>
    <x:mergeCell ref="F10:H1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5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  <x:col min="15" max="15" width="14" hidden="0" customWidth="1"/>
    <x:col min="16" max="16" width="14" hidden="0" customWidth="1"/>
  </x:cols>
  <x:sheetData>
    <x:row r="1">
      <x:c r="A1" s="4" t="str">
        <x:v>CASH PLAN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3">
      <x:c r="A3" s="10" t="str">
        <x:v>Categories and flow types come from SETUP. Enter only the expected monthly cash amounts. Use positive amounts only.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10"/>
    </x:row>
    <x:row r="5">
      <x:c r="A5" s="51" t="str">
        <x:v>Flow Type</x:v>
      </x:c>
      <x:c r="B5" s="51" t="str">
        <x:v>Category</x:v>
      </x:c>
      <x:c r="C5" s="51" t="str">
        <x:v>Jan</x:v>
      </x:c>
      <x:c r="D5" s="51" t="str">
        <x:v>Feb</x:v>
      </x:c>
      <x:c r="E5" s="51" t="str">
        <x:v>Mar</x:v>
      </x:c>
      <x:c r="F5" s="51" t="str">
        <x:v>Apr</x:v>
      </x:c>
      <x:c r="G5" s="51" t="str">
        <x:v>May</x:v>
      </x:c>
      <x:c r="H5" s="51" t="str">
        <x:v>Jun</x:v>
      </x:c>
      <x:c r="I5" s="51" t="str">
        <x:v>Jul</x:v>
      </x:c>
      <x:c r="J5" s="51" t="str">
        <x:v>Aug</x:v>
      </x:c>
      <x:c r="K5" s="51" t="str">
        <x:v>Sep</x:v>
      </x:c>
      <x:c r="L5" s="51" t="str">
        <x:v>Oct</x:v>
      </x:c>
      <x:c r="M5" s="51" t="str">
        <x:v>Nov</x:v>
      </x:c>
      <x:c r="N5" s="51" t="str">
        <x:v>Dec</x:v>
      </x:c>
      <x:c r="O5" s="51" t="str">
        <x:v>Annual Plan</x:v>
      </x:c>
      <x:c r="P5" s="51" t="str">
        <x:v>Monthly Avg</x:v>
      </x:c>
    </x:row>
    <x:row r="6">
      <x:c r="A6" s="89" t="str">
        <x:f>SETUP!$B$16</x:f>
        <x:v>Inflow</x:v>
      </x:c>
      <x:c r="B6" s="89" t="str">
        <x:f>SETUP!$A$16</x:f>
        <x:v>Sales / Revenue</x:v>
      </x:c>
      <x:c r="C6" s="90" t="n">
        <x:v>0</x:v>
      </x:c>
      <x:c r="D6" s="90" t="n">
        <x:v>0</x:v>
      </x:c>
      <x:c r="E6" s="90" t="n">
        <x:v>0</x:v>
      </x:c>
      <x:c r="F6" s="90" t="n">
        <x:v>0</x:v>
      </x:c>
      <x:c r="G6" s="90" t="n">
        <x:v>0</x:v>
      </x:c>
      <x:c r="H6" s="90" t="n">
        <x:v>0</x:v>
      </x:c>
      <x:c r="I6" s="90" t="n">
        <x:v>0</x:v>
      </x:c>
      <x:c r="J6" s="90" t="n">
        <x:v>0</x:v>
      </x:c>
      <x:c r="K6" s="90" t="n">
        <x:v>0</x:v>
      </x:c>
      <x:c r="L6" s="90" t="n">
        <x:v>0</x:v>
      </x:c>
      <x:c r="M6" s="90" t="n">
        <x:v>0</x:v>
      </x:c>
      <x:c r="N6" s="90" t="n">
        <x:v>0</x:v>
      </x:c>
      <x:c r="O6" s="91" t="n">
        <x:f>SUM(C6:N6)</x:f>
        <x:v>0</x:v>
      </x:c>
      <x:c r="P6" s="91" t="n">
        <x:f>O6/12</x:f>
        <x:v>0</x:v>
      </x:c>
    </x:row>
    <x:row r="7">
      <x:c r="A7" s="89" t="str">
        <x:f>SETUP!$B$17</x:f>
        <x:v>Inflow</x:v>
      </x:c>
      <x:c r="B7" s="89" t="str">
        <x:f>SETUP!$A$17</x:f>
        <x:v>Service Income</x:v>
      </x:c>
      <x:c r="C7" s="90" t="n">
        <x:v>0</x:v>
      </x:c>
      <x:c r="D7" s="90" t="n">
        <x:v>0</x:v>
      </x:c>
      <x:c r="E7" s="90" t="n">
        <x:v>0</x:v>
      </x:c>
      <x:c r="F7" s="90" t="n">
        <x:v>0</x:v>
      </x:c>
      <x:c r="G7" s="90" t="n">
        <x:v>0</x:v>
      </x:c>
      <x:c r="H7" s="90" t="n">
        <x:v>0</x:v>
      </x:c>
      <x:c r="I7" s="90" t="n">
        <x:v>0</x:v>
      </x:c>
      <x:c r="J7" s="90" t="n">
        <x:v>0</x:v>
      </x:c>
      <x:c r="K7" s="90" t="n">
        <x:v>0</x:v>
      </x:c>
      <x:c r="L7" s="90" t="n">
        <x:v>0</x:v>
      </x:c>
      <x:c r="M7" s="90" t="n">
        <x:v>0</x:v>
      </x:c>
      <x:c r="N7" s="90" t="n">
        <x:v>0</x:v>
      </x:c>
      <x:c r="O7" s="91" t="n">
        <x:f>SUM(C7:N7)</x:f>
        <x:v>0</x:v>
      </x:c>
      <x:c r="P7" s="91" t="n">
        <x:f>O7/12</x:f>
        <x:v>0</x:v>
      </x:c>
    </x:row>
    <x:row r="8">
      <x:c r="A8" s="89" t="str">
        <x:f>SETUP!$B$18</x:f>
        <x:v>Inflow</x:v>
      </x:c>
      <x:c r="B8" s="89" t="str">
        <x:f>SETUP!$A$18</x:f>
        <x:v>Other Operating Income</x:v>
      </x:c>
      <x:c r="C8" s="90" t="n">
        <x:v>0</x:v>
      </x:c>
      <x:c r="D8" s="90" t="n">
        <x:v>0</x:v>
      </x:c>
      <x:c r="E8" s="90" t="n">
        <x:v>0</x:v>
      </x:c>
      <x:c r="F8" s="90" t="n">
        <x:v>0</x:v>
      </x:c>
      <x:c r="G8" s="90" t="n">
        <x:v>0</x:v>
      </x:c>
      <x:c r="H8" s="90" t="n">
        <x:v>0</x:v>
      </x:c>
      <x:c r="I8" s="90" t="n">
        <x:v>0</x:v>
      </x:c>
      <x:c r="J8" s="90" t="n">
        <x:v>0</x:v>
      </x:c>
      <x:c r="K8" s="90" t="n">
        <x:v>0</x:v>
      </x:c>
      <x:c r="L8" s="90" t="n">
        <x:v>0</x:v>
      </x:c>
      <x:c r="M8" s="90" t="n">
        <x:v>0</x:v>
      </x:c>
      <x:c r="N8" s="90" t="n">
        <x:v>0</x:v>
      </x:c>
      <x:c r="O8" s="91" t="n">
        <x:f>SUM(C8:N8)</x:f>
        <x:v>0</x:v>
      </x:c>
      <x:c r="P8" s="91" t="n">
        <x:f>O8/12</x:f>
        <x:v>0</x:v>
      </x:c>
    </x:row>
    <x:row r="9">
      <x:c r="A9" s="89" t="str">
        <x:f>SETUP!$B$19</x:f>
        <x:v>Inflow</x:v>
      </x:c>
      <x:c r="B9" s="89" t="str">
        <x:f>SETUP!$A$19</x:f>
        <x:v>Owner Funding</x:v>
      </x:c>
      <x:c r="C9" s="90" t="n">
        <x:v>0</x:v>
      </x:c>
      <x:c r="D9" s="90" t="n">
        <x:v>0</x:v>
      </x:c>
      <x:c r="E9" s="90" t="n">
        <x:v>0</x:v>
      </x:c>
      <x:c r="F9" s="90" t="n">
        <x:v>0</x:v>
      </x:c>
      <x:c r="G9" s="90" t="n">
        <x:v>0</x:v>
      </x:c>
      <x:c r="H9" s="90" t="n">
        <x:v>0</x:v>
      </x:c>
      <x:c r="I9" s="90" t="n">
        <x:v>0</x:v>
      </x:c>
      <x:c r="J9" s="90" t="n">
        <x:v>0</x:v>
      </x:c>
      <x:c r="K9" s="90" t="n">
        <x:v>0</x:v>
      </x:c>
      <x:c r="L9" s="90" t="n">
        <x:v>0</x:v>
      </x:c>
      <x:c r="M9" s="90" t="n">
        <x:v>0</x:v>
      </x:c>
      <x:c r="N9" s="90" t="n">
        <x:v>0</x:v>
      </x:c>
      <x:c r="O9" s="91" t="n">
        <x:f>SUM(C9:N9)</x:f>
        <x:v>0</x:v>
      </x:c>
      <x:c r="P9" s="91" t="n">
        <x:f>O9/12</x:f>
        <x:v>0</x:v>
      </x:c>
    </x:row>
    <x:row r="10">
      <x:c r="A10" s="89" t="str">
        <x:f>SETUP!$B$20</x:f>
        <x:v>Inflow</x:v>
      </x:c>
      <x:c r="B10" s="89" t="str">
        <x:f>SETUP!$A$20</x:f>
        <x:v>Loan Proceeds</x:v>
      </x:c>
      <x:c r="C10" s="90" t="n">
        <x:v>0</x:v>
      </x:c>
      <x:c r="D10" s="90" t="n">
        <x:v>0</x:v>
      </x:c>
      <x:c r="E10" s="90" t="n">
        <x:v>0</x:v>
      </x:c>
      <x:c r="F10" s="90" t="n">
        <x:v>0</x:v>
      </x:c>
      <x:c r="G10" s="90" t="n">
        <x:v>0</x:v>
      </x:c>
      <x:c r="H10" s="90" t="n">
        <x:v>0</x:v>
      </x:c>
      <x:c r="I10" s="90" t="n">
        <x:v>0</x:v>
      </x:c>
      <x:c r="J10" s="90" t="n">
        <x:v>0</x:v>
      </x:c>
      <x:c r="K10" s="90" t="n">
        <x:v>0</x:v>
      </x:c>
      <x:c r="L10" s="90" t="n">
        <x:v>0</x:v>
      </x:c>
      <x:c r="M10" s="90" t="n">
        <x:v>0</x:v>
      </x:c>
      <x:c r="N10" s="90" t="n">
        <x:v>0</x:v>
      </x:c>
      <x:c r="O10" s="91" t="n">
        <x:f>SUM(C10:N10)</x:f>
        <x:v>0</x:v>
      </x:c>
      <x:c r="P10" s="91" t="n">
        <x:f>O10/12</x:f>
        <x:v>0</x:v>
      </x:c>
    </x:row>
    <x:row r="11">
      <x:c r="A11" s="89" t="str">
        <x:f>SETUP!$B$21</x:f>
        <x:v>Inflow</x:v>
      </x:c>
      <x:c r="B11" s="89" t="str">
        <x:f>SETUP!$A$21</x:f>
        <x:v>Other Cash In</x:v>
      </x:c>
      <x:c r="C11" s="90" t="n">
        <x:v>0</x:v>
      </x:c>
      <x:c r="D11" s="90" t="n">
        <x:v>0</x:v>
      </x:c>
      <x:c r="E11" s="90" t="n">
        <x:v>0</x:v>
      </x:c>
      <x:c r="F11" s="90" t="n">
        <x:v>0</x:v>
      </x:c>
      <x:c r="G11" s="90" t="n">
        <x:v>0</x:v>
      </x:c>
      <x:c r="H11" s="90" t="n">
        <x:v>0</x:v>
      </x:c>
      <x:c r="I11" s="90" t="n">
        <x:v>0</x:v>
      </x:c>
      <x:c r="J11" s="90" t="n">
        <x:v>0</x:v>
      </x:c>
      <x:c r="K11" s="90" t="n">
        <x:v>0</x:v>
      </x:c>
      <x:c r="L11" s="90" t="n">
        <x:v>0</x:v>
      </x:c>
      <x:c r="M11" s="90" t="n">
        <x:v>0</x:v>
      </x:c>
      <x:c r="N11" s="90" t="n">
        <x:v>0</x:v>
      </x:c>
      <x:c r="O11" s="91" t="n">
        <x:f>SUM(C11:N11)</x:f>
        <x:v>0</x:v>
      </x:c>
      <x:c r="P11" s="91" t="n">
        <x:f>O11/12</x:f>
        <x:v>0</x:v>
      </x:c>
    </x:row>
    <x:row r="12">
      <x:c r="A12" s="89" t="str">
        <x:f>SETUP!$B$22</x:f>
        <x:v>Outflow</x:v>
      </x:c>
      <x:c r="B12" s="89" t="str">
        <x:f>SETUP!$A$22</x:f>
        <x:v>Rent / Premises</x:v>
      </x:c>
      <x:c r="C12" s="90" t="n">
        <x:v>0</x:v>
      </x:c>
      <x:c r="D12" s="90" t="n">
        <x:v>0</x:v>
      </x:c>
      <x:c r="E12" s="90" t="n">
        <x:v>0</x:v>
      </x:c>
      <x:c r="F12" s="90" t="n">
        <x:v>0</x:v>
      </x:c>
      <x:c r="G12" s="90" t="n">
        <x:v>0</x:v>
      </x:c>
      <x:c r="H12" s="90" t="n">
        <x:v>0</x:v>
      </x:c>
      <x:c r="I12" s="90" t="n">
        <x:v>0</x:v>
      </x:c>
      <x:c r="J12" s="90" t="n">
        <x:v>0</x:v>
      </x:c>
      <x:c r="K12" s="90" t="n">
        <x:v>0</x:v>
      </x:c>
      <x:c r="L12" s="90" t="n">
        <x:v>0</x:v>
      </x:c>
      <x:c r="M12" s="90" t="n">
        <x:v>0</x:v>
      </x:c>
      <x:c r="N12" s="90" t="n">
        <x:v>0</x:v>
      </x:c>
      <x:c r="O12" s="91" t="n">
        <x:f>SUM(C12:N12)</x:f>
        <x:v>0</x:v>
      </x:c>
      <x:c r="P12" s="91" t="n">
        <x:f>O12/12</x:f>
        <x:v>0</x:v>
      </x:c>
    </x:row>
    <x:row r="13">
      <x:c r="A13" s="89" t="str">
        <x:f>SETUP!$B$23</x:f>
        <x:v>Outflow</x:v>
      </x:c>
      <x:c r="B13" s="89" t="str">
        <x:f>SETUP!$A$23</x:f>
        <x:v>Payroll / Wages</x:v>
      </x:c>
      <x:c r="C13" s="90" t="n">
        <x:v>0</x:v>
      </x:c>
      <x:c r="D13" s="90" t="n">
        <x:v>0</x:v>
      </x:c>
      <x:c r="E13" s="90" t="n">
        <x:v>0</x:v>
      </x:c>
      <x:c r="F13" s="90" t="n">
        <x:v>0</x:v>
      </x:c>
      <x:c r="G13" s="90" t="n">
        <x:v>0</x:v>
      </x:c>
      <x:c r="H13" s="90" t="n">
        <x:v>0</x:v>
      </x:c>
      <x:c r="I13" s="90" t="n">
        <x:v>0</x:v>
      </x:c>
      <x:c r="J13" s="90" t="n">
        <x:v>0</x:v>
      </x:c>
      <x:c r="K13" s="90" t="n">
        <x:v>0</x:v>
      </x:c>
      <x:c r="L13" s="90" t="n">
        <x:v>0</x:v>
      </x:c>
      <x:c r="M13" s="90" t="n">
        <x:v>0</x:v>
      </x:c>
      <x:c r="N13" s="90" t="n">
        <x:v>0</x:v>
      </x:c>
      <x:c r="O13" s="91" t="n">
        <x:f>SUM(C13:N13)</x:f>
        <x:v>0</x:v>
      </x:c>
      <x:c r="P13" s="91" t="n">
        <x:f>O13/12</x:f>
        <x:v>0</x:v>
      </x:c>
    </x:row>
    <x:row r="14">
      <x:c r="A14" s="89" t="str">
        <x:f>SETUP!$B$24</x:f>
        <x:v>Outflow</x:v>
      </x:c>
      <x:c r="B14" s="89" t="str">
        <x:f>SETUP!$A$24</x:f>
        <x:v>Inventory / Stock</x:v>
      </x:c>
      <x:c r="C14" s="90" t="n">
        <x:v>0</x:v>
      </x:c>
      <x:c r="D14" s="90" t="n">
        <x:v>0</x:v>
      </x:c>
      <x:c r="E14" s="90" t="n">
        <x:v>0</x:v>
      </x:c>
      <x:c r="F14" s="90" t="n">
        <x:v>0</x:v>
      </x:c>
      <x:c r="G14" s="90" t="n">
        <x:v>0</x:v>
      </x:c>
      <x:c r="H14" s="90" t="n">
        <x:v>0</x:v>
      </x:c>
      <x:c r="I14" s="90" t="n">
        <x:v>0</x:v>
      </x:c>
      <x:c r="J14" s="90" t="n">
        <x:v>0</x:v>
      </x:c>
      <x:c r="K14" s="90" t="n">
        <x:v>0</x:v>
      </x:c>
      <x:c r="L14" s="90" t="n">
        <x:v>0</x:v>
      </x:c>
      <x:c r="M14" s="90" t="n">
        <x:v>0</x:v>
      </x:c>
      <x:c r="N14" s="90" t="n">
        <x:v>0</x:v>
      </x:c>
      <x:c r="O14" s="91" t="n">
        <x:f>SUM(C14:N14)</x:f>
        <x:v>0</x:v>
      </x:c>
      <x:c r="P14" s="91" t="n">
        <x:f>O14/12</x:f>
        <x:v>0</x:v>
      </x:c>
    </x:row>
    <x:row r="15">
      <x:c r="A15" s="89" t="str">
        <x:f>SETUP!$B$25</x:f>
        <x:v>Outflow</x:v>
      </x:c>
      <x:c r="B15" s="89" t="str">
        <x:f>SETUP!$A$25</x:f>
        <x:v>Suppliers</x:v>
      </x:c>
      <x:c r="C15" s="90" t="n">
        <x:v>0</x:v>
      </x:c>
      <x:c r="D15" s="90" t="n">
        <x:v>0</x:v>
      </x:c>
      <x:c r="E15" s="90" t="n">
        <x:v>0</x:v>
      </x:c>
      <x:c r="F15" s="90" t="n">
        <x:v>0</x:v>
      </x:c>
      <x:c r="G15" s="90" t="n">
        <x:v>0</x:v>
      </x:c>
      <x:c r="H15" s="90" t="n">
        <x:v>0</x:v>
      </x:c>
      <x:c r="I15" s="90" t="n">
        <x:v>0</x:v>
      </x:c>
      <x:c r="J15" s="90" t="n">
        <x:v>0</x:v>
      </x:c>
      <x:c r="K15" s="90" t="n">
        <x:v>0</x:v>
      </x:c>
      <x:c r="L15" s="90" t="n">
        <x:v>0</x:v>
      </x:c>
      <x:c r="M15" s="90" t="n">
        <x:v>0</x:v>
      </x:c>
      <x:c r="N15" s="90" t="n">
        <x:v>0</x:v>
      </x:c>
      <x:c r="O15" s="91" t="n">
        <x:f>SUM(C15:N15)</x:f>
        <x:v>0</x:v>
      </x:c>
      <x:c r="P15" s="91" t="n">
        <x:f>O15/12</x:f>
        <x:v>0</x:v>
      </x:c>
    </x:row>
    <x:row r="16">
      <x:c r="A16" s="89" t="str">
        <x:f>SETUP!$B$26</x:f>
        <x:v>Outflow</x:v>
      </x:c>
      <x:c r="B16" s="89" t="str">
        <x:f>SETUP!$A$26</x:f>
        <x:v>Utilities</x:v>
      </x:c>
      <x:c r="C16" s="90" t="n">
        <x:v>0</x:v>
      </x:c>
      <x:c r="D16" s="90" t="n">
        <x:v>0</x:v>
      </x:c>
      <x:c r="E16" s="90" t="n">
        <x:v>0</x:v>
      </x:c>
      <x:c r="F16" s="90" t="n">
        <x:v>0</x:v>
      </x:c>
      <x:c r="G16" s="90" t="n">
        <x:v>0</x:v>
      </x:c>
      <x:c r="H16" s="90" t="n">
        <x:v>0</x:v>
      </x:c>
      <x:c r="I16" s="90" t="n">
        <x:v>0</x:v>
      </x:c>
      <x:c r="J16" s="90" t="n">
        <x:v>0</x:v>
      </x:c>
      <x:c r="K16" s="90" t="n">
        <x:v>0</x:v>
      </x:c>
      <x:c r="L16" s="90" t="n">
        <x:v>0</x:v>
      </x:c>
      <x:c r="M16" s="90" t="n">
        <x:v>0</x:v>
      </x:c>
      <x:c r="N16" s="90" t="n">
        <x:v>0</x:v>
      </x:c>
      <x:c r="O16" s="91" t="n">
        <x:f>SUM(C16:N16)</x:f>
        <x:v>0</x:v>
      </x:c>
      <x:c r="P16" s="91" t="n">
        <x:f>O16/12</x:f>
        <x:v>0</x:v>
      </x:c>
    </x:row>
    <x:row r="17">
      <x:c r="A17" s="89" t="str">
        <x:f>SETUP!$B$27</x:f>
        <x:v>Outflow</x:v>
      </x:c>
      <x:c r="B17" s="89" t="str">
        <x:f>SETUP!$A$27</x:f>
        <x:v>Marketing</x:v>
      </x:c>
      <x:c r="C17" s="90" t="n">
        <x:v>0</x:v>
      </x:c>
      <x:c r="D17" s="90" t="n">
        <x:v>0</x:v>
      </x:c>
      <x:c r="E17" s="90" t="n">
        <x:v>0</x:v>
      </x:c>
      <x:c r="F17" s="90" t="n">
        <x:v>0</x:v>
      </x:c>
      <x:c r="G17" s="90" t="n">
        <x:v>0</x:v>
      </x:c>
      <x:c r="H17" s="90" t="n">
        <x:v>0</x:v>
      </x:c>
      <x:c r="I17" s="90" t="n">
        <x:v>0</x:v>
      </x:c>
      <x:c r="J17" s="90" t="n">
        <x:v>0</x:v>
      </x:c>
      <x:c r="K17" s="90" t="n">
        <x:v>0</x:v>
      </x:c>
      <x:c r="L17" s="90" t="n">
        <x:v>0</x:v>
      </x:c>
      <x:c r="M17" s="90" t="n">
        <x:v>0</x:v>
      </x:c>
      <x:c r="N17" s="90" t="n">
        <x:v>0</x:v>
      </x:c>
      <x:c r="O17" s="91" t="n">
        <x:f>SUM(C17:N17)</x:f>
        <x:v>0</x:v>
      </x:c>
      <x:c r="P17" s="91" t="n">
        <x:f>O17/12</x:f>
        <x:v>0</x:v>
      </x:c>
    </x:row>
    <x:row r="18">
      <x:c r="A18" s="89" t="str">
        <x:f>SETUP!$B$28</x:f>
        <x:v>Outflow</x:v>
      </x:c>
      <x:c r="B18" s="89" t="str">
        <x:f>SETUP!$A$28</x:f>
        <x:v>Transport / Delivery</x:v>
      </x:c>
      <x:c r="C18" s="90" t="n">
        <x:v>0</x:v>
      </x:c>
      <x:c r="D18" s="90" t="n">
        <x:v>0</x:v>
      </x:c>
      <x:c r="E18" s="90" t="n">
        <x:v>0</x:v>
      </x:c>
      <x:c r="F18" s="90" t="n">
        <x:v>0</x:v>
      </x:c>
      <x:c r="G18" s="90" t="n">
        <x:v>0</x:v>
      </x:c>
      <x:c r="H18" s="90" t="n">
        <x:v>0</x:v>
      </x:c>
      <x:c r="I18" s="90" t="n">
        <x:v>0</x:v>
      </x:c>
      <x:c r="J18" s="90" t="n">
        <x:v>0</x:v>
      </x:c>
      <x:c r="K18" s="90" t="n">
        <x:v>0</x:v>
      </x:c>
      <x:c r="L18" s="90" t="n">
        <x:v>0</x:v>
      </x:c>
      <x:c r="M18" s="90" t="n">
        <x:v>0</x:v>
      </x:c>
      <x:c r="N18" s="90" t="n">
        <x:v>0</x:v>
      </x:c>
      <x:c r="O18" s="91" t="n">
        <x:f>SUM(C18:N18)</x:f>
        <x:v>0</x:v>
      </x:c>
      <x:c r="P18" s="91" t="n">
        <x:f>O18/12</x:f>
        <x:v>0</x:v>
      </x:c>
    </x:row>
    <x:row r="19">
      <x:c r="A19" s="89" t="str">
        <x:f>SETUP!$B$29</x:f>
        <x:v>Outflow</x:v>
      </x:c>
      <x:c r="B19" s="89" t="str">
        <x:f>SETUP!$A$29</x:f>
        <x:v>Software / Subscriptions</x:v>
      </x:c>
      <x:c r="C19" s="90" t="n">
        <x:v>0</x:v>
      </x:c>
      <x:c r="D19" s="90" t="n">
        <x:v>0</x:v>
      </x:c>
      <x:c r="E19" s="90" t="n">
        <x:v>0</x:v>
      </x:c>
      <x:c r="F19" s="90" t="n">
        <x:v>0</x:v>
      </x:c>
      <x:c r="G19" s="90" t="n">
        <x:v>0</x:v>
      </x:c>
      <x:c r="H19" s="90" t="n">
        <x:v>0</x:v>
      </x:c>
      <x:c r="I19" s="90" t="n">
        <x:v>0</x:v>
      </x:c>
      <x:c r="J19" s="90" t="n">
        <x:v>0</x:v>
      </x:c>
      <x:c r="K19" s="90" t="n">
        <x:v>0</x:v>
      </x:c>
      <x:c r="L19" s="90" t="n">
        <x:v>0</x:v>
      </x:c>
      <x:c r="M19" s="90" t="n">
        <x:v>0</x:v>
      </x:c>
      <x:c r="N19" s="90" t="n">
        <x:v>0</x:v>
      </x:c>
      <x:c r="O19" s="91" t="n">
        <x:f>SUM(C19:N19)</x:f>
        <x:v>0</x:v>
      </x:c>
      <x:c r="P19" s="91" t="n">
        <x:f>O19/12</x:f>
        <x:v>0</x:v>
      </x:c>
    </x:row>
    <x:row r="20">
      <x:c r="A20" s="89" t="str">
        <x:f>SETUP!$B$30</x:f>
        <x:v>Outflow</x:v>
      </x:c>
      <x:c r="B20" s="89" t="str">
        <x:f>SETUP!$A$30</x:f>
        <x:v>Professional Fees</x:v>
      </x:c>
      <x:c r="C20" s="90" t="n">
        <x:v>0</x:v>
      </x:c>
      <x:c r="D20" s="90" t="n">
        <x:v>0</x:v>
      </x:c>
      <x:c r="E20" s="90" t="n">
        <x:v>0</x:v>
      </x:c>
      <x:c r="F20" s="90" t="n">
        <x:v>0</x:v>
      </x:c>
      <x:c r="G20" s="90" t="n">
        <x:v>0</x:v>
      </x:c>
      <x:c r="H20" s="90" t="n">
        <x:v>0</x:v>
      </x:c>
      <x:c r="I20" s="90" t="n">
        <x:v>0</x:v>
      </x:c>
      <x:c r="J20" s="90" t="n">
        <x:v>0</x:v>
      </x:c>
      <x:c r="K20" s="90" t="n">
        <x:v>0</x:v>
      </x:c>
      <x:c r="L20" s="90" t="n">
        <x:v>0</x:v>
      </x:c>
      <x:c r="M20" s="90" t="n">
        <x:v>0</x:v>
      </x:c>
      <x:c r="N20" s="90" t="n">
        <x:v>0</x:v>
      </x:c>
      <x:c r="O20" s="91" t="n">
        <x:f>SUM(C20:N20)</x:f>
        <x:v>0</x:v>
      </x:c>
      <x:c r="P20" s="91" t="n">
        <x:f>O20/12</x:f>
        <x:v>0</x:v>
      </x:c>
    </x:row>
    <x:row r="21">
      <x:c r="A21" s="89" t="str">
        <x:f>SETUP!$B$31</x:f>
        <x:v>Outflow</x:v>
      </x:c>
      <x:c r="B21" s="89" t="str">
        <x:f>SETUP!$A$31</x:f>
        <x:v>Taxes / Government Fees</x:v>
      </x:c>
      <x:c r="C21" s="90" t="n">
        <x:v>0</x:v>
      </x:c>
      <x:c r="D21" s="90" t="n">
        <x:v>0</x:v>
      </x:c>
      <x:c r="E21" s="90" t="n">
        <x:v>0</x:v>
      </x:c>
      <x:c r="F21" s="90" t="n">
        <x:v>0</x:v>
      </x:c>
      <x:c r="G21" s="90" t="n">
        <x:v>0</x:v>
      </x:c>
      <x:c r="H21" s="90" t="n">
        <x:v>0</x:v>
      </x:c>
      <x:c r="I21" s="90" t="n">
        <x:v>0</x:v>
      </x:c>
      <x:c r="J21" s="90" t="n">
        <x:v>0</x:v>
      </x:c>
      <x:c r="K21" s="90" t="n">
        <x:v>0</x:v>
      </x:c>
      <x:c r="L21" s="90" t="n">
        <x:v>0</x:v>
      </x:c>
      <x:c r="M21" s="90" t="n">
        <x:v>0</x:v>
      </x:c>
      <x:c r="N21" s="90" t="n">
        <x:v>0</x:v>
      </x:c>
      <x:c r="O21" s="91" t="n">
        <x:f>SUM(C21:N21)</x:f>
        <x:v>0</x:v>
      </x:c>
      <x:c r="P21" s="91" t="n">
        <x:f>O21/12</x:f>
        <x:v>0</x:v>
      </x:c>
    </x:row>
    <x:row r="22">
      <x:c r="A22" s="89" t="str">
        <x:f>SETUP!$B$32</x:f>
        <x:v>Outflow</x:v>
      </x:c>
      <x:c r="B22" s="89" t="str">
        <x:f>SETUP!$A$32</x:f>
        <x:v>Equipment / Assets</x:v>
      </x:c>
      <x:c r="C22" s="90" t="n">
        <x:v>0</x:v>
      </x:c>
      <x:c r="D22" s="90" t="n">
        <x:v>0</x:v>
      </x:c>
      <x:c r="E22" s="90" t="n">
        <x:v>0</x:v>
      </x:c>
      <x:c r="F22" s="90" t="n">
        <x:v>0</x:v>
      </x:c>
      <x:c r="G22" s="90" t="n">
        <x:v>0</x:v>
      </x:c>
      <x:c r="H22" s="90" t="n">
        <x:v>0</x:v>
      </x:c>
      <x:c r="I22" s="90" t="n">
        <x:v>0</x:v>
      </x:c>
      <x:c r="J22" s="90" t="n">
        <x:v>0</x:v>
      </x:c>
      <x:c r="K22" s="90" t="n">
        <x:v>0</x:v>
      </x:c>
      <x:c r="L22" s="90" t="n">
        <x:v>0</x:v>
      </x:c>
      <x:c r="M22" s="90" t="n">
        <x:v>0</x:v>
      </x:c>
      <x:c r="N22" s="90" t="n">
        <x:v>0</x:v>
      </x:c>
      <x:c r="O22" s="91" t="n">
        <x:f>SUM(C22:N22)</x:f>
        <x:v>0</x:v>
      </x:c>
      <x:c r="P22" s="91" t="n">
        <x:f>O22/12</x:f>
        <x:v>0</x:v>
      </x:c>
    </x:row>
    <x:row r="23">
      <x:c r="A23" s="89" t="str">
        <x:f>SETUP!$B$33</x:f>
        <x:v>Outflow</x:v>
      </x:c>
      <x:c r="B23" s="89" t="str">
        <x:f>SETUP!$A$33</x:f>
        <x:v>Loan Repayment</x:v>
      </x:c>
      <x:c r="C23" s="90" t="n">
        <x:v>0</x:v>
      </x:c>
      <x:c r="D23" s="90" t="n">
        <x:v>0</x:v>
      </x:c>
      <x:c r="E23" s="90" t="n">
        <x:v>0</x:v>
      </x:c>
      <x:c r="F23" s="90" t="n">
        <x:v>0</x:v>
      </x:c>
      <x:c r="G23" s="90" t="n">
        <x:v>0</x:v>
      </x:c>
      <x:c r="H23" s="90" t="n">
        <x:v>0</x:v>
      </x:c>
      <x:c r="I23" s="90" t="n">
        <x:v>0</x:v>
      </x:c>
      <x:c r="J23" s="90" t="n">
        <x:v>0</x:v>
      </x:c>
      <x:c r="K23" s="90" t="n">
        <x:v>0</x:v>
      </x:c>
      <x:c r="L23" s="90" t="n">
        <x:v>0</x:v>
      </x:c>
      <x:c r="M23" s="90" t="n">
        <x:v>0</x:v>
      </x:c>
      <x:c r="N23" s="90" t="n">
        <x:v>0</x:v>
      </x:c>
      <x:c r="O23" s="91" t="n">
        <x:f>SUM(C23:N23)</x:f>
        <x:v>0</x:v>
      </x:c>
      <x:c r="P23" s="91" t="n">
        <x:f>O23/12</x:f>
        <x:v>0</x:v>
      </x:c>
    </x:row>
    <x:row r="24">
      <x:c r="A24" s="89" t="str">
        <x:f>SETUP!$B$34</x:f>
        <x:v>Outflow</x:v>
      </x:c>
      <x:c r="B24" s="89" t="str">
        <x:f>SETUP!$A$34</x:f>
        <x:v>Owner Drawings</x:v>
      </x:c>
      <x:c r="C24" s="90" t="n">
        <x:v>0</x:v>
      </x:c>
      <x:c r="D24" s="90" t="n">
        <x:v>0</x:v>
      </x:c>
      <x:c r="E24" s="90" t="n">
        <x:v>0</x:v>
      </x:c>
      <x:c r="F24" s="90" t="n">
        <x:v>0</x:v>
      </x:c>
      <x:c r="G24" s="90" t="n">
        <x:v>0</x:v>
      </x:c>
      <x:c r="H24" s="90" t="n">
        <x:v>0</x:v>
      </x:c>
      <x:c r="I24" s="90" t="n">
        <x:v>0</x:v>
      </x:c>
      <x:c r="J24" s="90" t="n">
        <x:v>0</x:v>
      </x:c>
      <x:c r="K24" s="90" t="n">
        <x:v>0</x:v>
      </x:c>
      <x:c r="L24" s="90" t="n">
        <x:v>0</x:v>
      </x:c>
      <x:c r="M24" s="90" t="n">
        <x:v>0</x:v>
      </x:c>
      <x:c r="N24" s="90" t="n">
        <x:v>0</x:v>
      </x:c>
      <x:c r="O24" s="91" t="n">
        <x:f>SUM(C24:N24)</x:f>
        <x:v>0</x:v>
      </x:c>
      <x:c r="P24" s="91" t="n">
        <x:f>O24/12</x:f>
        <x:v>0</x:v>
      </x:c>
    </x:row>
    <x:row r="25">
      <x:c r="A25" s="89" t="str">
        <x:f>SETUP!$B$35</x:f>
        <x:v>Outflow</x:v>
      </x:c>
      <x:c r="B25" s="89" t="str">
        <x:f>SETUP!$A$35</x:f>
        <x:v>Other Cash Out</x:v>
      </x:c>
      <x:c r="C25" s="90" t="n">
        <x:v>0</x:v>
      </x:c>
      <x:c r="D25" s="90" t="n">
        <x:v>0</x:v>
      </x:c>
      <x:c r="E25" s="90" t="n">
        <x:v>0</x:v>
      </x:c>
      <x:c r="F25" s="90" t="n">
        <x:v>0</x:v>
      </x:c>
      <x:c r="G25" s="90" t="n">
        <x:v>0</x:v>
      </x:c>
      <x:c r="H25" s="90" t="n">
        <x:v>0</x:v>
      </x:c>
      <x:c r="I25" s="90" t="n">
        <x:v>0</x:v>
      </x:c>
      <x:c r="J25" s="90" t="n">
        <x:v>0</x:v>
      </x:c>
      <x:c r="K25" s="90" t="n">
        <x:v>0</x:v>
      </x:c>
      <x:c r="L25" s="90" t="n">
        <x:v>0</x:v>
      </x:c>
      <x:c r="M25" s="90" t="n">
        <x:v>0</x:v>
      </x:c>
      <x:c r="N25" s="90" t="n">
        <x:v>0</x:v>
      </x:c>
      <x:c r="O25" s="91" t="n">
        <x:f>SUM(C25:N25)</x:f>
        <x:v>0</x:v>
      </x:c>
      <x:c r="P25" s="91" t="n">
        <x:f>O25/12</x:f>
        <x:v>0</x:v>
      </x:c>
    </x:row>
    <x:row r="27">
      <x:c r="A27" s="94" t="str">
        <x:v>TOTAL</x:v>
      </x:c>
      <x:c r="B27" s="94" t="str"/>
      <x:c r="C27" s="95" t="n">
        <x:f>SUM(C6:C25)</x:f>
        <x:v>0</x:v>
      </x:c>
      <x:c r="D27" s="95" t="n">
        <x:f>SUM(D6:D25)</x:f>
        <x:v>0</x:v>
      </x:c>
      <x:c r="E27" s="95" t="n">
        <x:f>SUM(E6:E25)</x:f>
        <x:v>0</x:v>
      </x:c>
      <x:c r="F27" s="95" t="n">
        <x:f>SUM(F6:F25)</x:f>
        <x:v>0</x:v>
      </x:c>
      <x:c r="G27" s="95" t="n">
        <x:f>SUM(G6:G25)</x:f>
        <x:v>0</x:v>
      </x:c>
      <x:c r="H27" s="95" t="n">
        <x:f>SUM(H6:H25)</x:f>
        <x:v>0</x:v>
      </x:c>
      <x:c r="I27" s="95" t="n">
        <x:f>SUM(I6:I25)</x:f>
        <x:v>0</x:v>
      </x:c>
      <x:c r="J27" s="95" t="n">
        <x:f>SUM(J6:J25)</x:f>
        <x:v>0</x:v>
      </x:c>
      <x:c r="K27" s="95" t="n">
        <x:f>SUM(K6:K25)</x:f>
        <x:v>0</x:v>
      </x:c>
      <x:c r="L27" s="95" t="n">
        <x:f>SUM(L6:L25)</x:f>
        <x:v>0</x:v>
      </x:c>
      <x:c r="M27" s="95" t="n">
        <x:f>SUM(M6:M25)</x:f>
        <x:v>0</x:v>
      </x:c>
      <x:c r="N27" s="95" t="n">
        <x:f>SUM(N6:N25)</x:f>
        <x:v>0</x:v>
      </x:c>
      <x:c r="O27" s="95" t="n">
        <x:f>SUM(O6:O25)</x:f>
        <x:v>0</x:v>
      </x:c>
      <x:c r="P27" s="95" t="n">
        <x:f>SUM(P6:P25)</x:f>
        <x:v>0</x:v>
      </x:c>
    </x:row>
  </x:sheetData>
  <x:mergeCells>
    <x:mergeCell ref="A1:P2"/>
    <x:mergeCell ref="A3:P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5" hidden="0" customWidth="1"/>
    <x:col min="3" max="3" width="12" hidden="0" customWidth="1"/>
    <x:col min="4" max="4" width="24" hidden="0" customWidth="1"/>
    <x:col min="5" max="5" width="24" hidden="0" customWidth="1"/>
    <x:col min="6" max="6" width="28" hidden="0" customWidth="1"/>
    <x:col min="7" max="7" width="13" hidden="0" customWidth="1"/>
    <x:col min="8" max="8" width="13" hidden="0" customWidth="1"/>
    <x:col min="9" max="9" width="13" hidden="0" customWidth="1"/>
    <x:col min="10" max="10" width="19" hidden="0" customWidth="1"/>
    <x:col min="11" max="11" width="28" hidden="0" customWidth="1"/>
    <x:col min="12" max="12" width="3" hidden="0" customWidth="1"/>
  </x:cols>
  <x:sheetData>
    <x:row r="1">
      <x:c r="A1" s="4" t="str">
        <x:v>ACTUAL CASH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>
      <x:c r="A3" s="10" t="str">
        <x:v>Record actual money received and paid. Cash In, Cash Out and Running Cash Position calculate automatically.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5">
      <x:c r="A5" s="51" t="str">
        <x:v>Date</x:v>
      </x:c>
      <x:c r="B5" s="51" t="str">
        <x:v>Reference No.</x:v>
      </x:c>
      <x:c r="C5" s="51" t="str">
        <x:v>Flow Type</x:v>
      </x:c>
      <x:c r="D5" s="51" t="str">
        <x:v>Category</x:v>
      </x:c>
      <x:c r="E5" s="51" t="str">
        <x:v>Received From / Paid To</x:v>
      </x:c>
      <x:c r="F5" s="51" t="str">
        <x:v>Description</x:v>
      </x:c>
      <x:c r="G5" s="51" t="str">
        <x:v>Amount</x:v>
      </x:c>
      <x:c r="H5" s="51" t="str">
        <x:v>Cash In</x:v>
      </x:c>
      <x:c r="I5" s="51" t="str">
        <x:v>Cash Out</x:v>
      </x:c>
      <x:c r="J5" s="51" t="str">
        <x:v>Running Cash Position</x:v>
      </x:c>
      <x:c r="K5" s="51" t="str">
        <x:v>Notes</x:v>
      </x:c>
      <x:c r="L5" s="51"/>
    </x:row>
    <x:row r="6">
      <x:c r="A6" s="46"/>
      <x:c r="B6" s="40"/>
      <x:c r="C6" s="89" t="str">
        <x:f>IF($D6="","",IFERROR(INDEX(SETUP!$B$16:$B$35,MATCH($D6,SETUP!$A$16:$A$35,0)),""))</x:f>
      </x:c>
      <x:c r="D6" s="40"/>
      <x:c r="E6" s="40"/>
      <x:c r="F6" s="40"/>
      <x:c r="G6" s="44"/>
      <x:c r="H6" s="62" t="str">
        <x:f>IF($A6="","",IF($C6="Inflow",$G6,0))</x:f>
      </x:c>
      <x:c r="I6" s="62" t="str">
        <x:f>IF($A6="","",IF($C6="Outflow",$G6,0))</x:f>
      </x:c>
      <x:c r="J6" s="62" t="str">
        <x:f>IF($A6="","",SETUP!$B$8+SUM($H$6:H6)-SUM($I$6:I6))</x:f>
      </x:c>
      <x:c r="K6" s="96"/>
      <x:c r="L6" s="40"/>
    </x:row>
    <x:row r="7">
      <x:c r="A7" s="46"/>
      <x:c r="B7" s="40"/>
      <x:c r="C7" s="89" t="str">
        <x:f>IF($D7="","",IFERROR(INDEX(SETUP!$B$16:$B$35,MATCH($D7,SETUP!$A$16:$A$35,0)),""))</x:f>
      </x:c>
      <x:c r="D7" s="40"/>
      <x:c r="E7" s="40"/>
      <x:c r="F7" s="40"/>
      <x:c r="G7" s="44"/>
      <x:c r="H7" s="62" t="str">
        <x:f>IF($A7="","",IF($C7="Inflow",$G7,0))</x:f>
      </x:c>
      <x:c r="I7" s="62" t="str">
        <x:f>IF($A7="","",IF($C7="Outflow",$G7,0))</x:f>
      </x:c>
      <x:c r="J7" s="62" t="str">
        <x:f>IF($A7="","",SETUP!$B$8+SUM($H$6:H7)-SUM($I$6:I7))</x:f>
      </x:c>
      <x:c r="K7" s="96"/>
      <x:c r="L7" s="40"/>
    </x:row>
    <x:row r="8">
      <x:c r="A8" s="46"/>
      <x:c r="B8" s="40"/>
      <x:c r="C8" s="89" t="str">
        <x:f>IF($D8="","",IFERROR(INDEX(SETUP!$B$16:$B$35,MATCH($D8,SETUP!$A$16:$A$35,0)),""))</x:f>
      </x:c>
      <x:c r="D8" s="40"/>
      <x:c r="E8" s="40"/>
      <x:c r="F8" s="40"/>
      <x:c r="G8" s="44"/>
      <x:c r="H8" s="62" t="str">
        <x:f>IF($A8="","",IF($C8="Inflow",$G8,0))</x:f>
      </x:c>
      <x:c r="I8" s="62" t="str">
        <x:f>IF($A8="","",IF($C8="Outflow",$G8,0))</x:f>
      </x:c>
      <x:c r="J8" s="62" t="str">
        <x:f>IF($A8="","",SETUP!$B$8+SUM($H$6:H8)-SUM($I$6:I8))</x:f>
      </x:c>
      <x:c r="K8" s="96"/>
      <x:c r="L8" s="40"/>
    </x:row>
    <x:row r="9">
      <x:c r="A9" s="46"/>
      <x:c r="B9" s="40"/>
      <x:c r="C9" s="89" t="str">
        <x:f>IF($D9="","",IFERROR(INDEX(SETUP!$B$16:$B$35,MATCH($D9,SETUP!$A$16:$A$35,0)),""))</x:f>
      </x:c>
      <x:c r="D9" s="40"/>
      <x:c r="E9" s="40"/>
      <x:c r="F9" s="40"/>
      <x:c r="G9" s="44"/>
      <x:c r="H9" s="62" t="str">
        <x:f>IF($A9="","",IF($C9="Inflow",$G9,0))</x:f>
      </x:c>
      <x:c r="I9" s="62" t="str">
        <x:f>IF($A9="","",IF($C9="Outflow",$G9,0))</x:f>
      </x:c>
      <x:c r="J9" s="62" t="str">
        <x:f>IF($A9="","",SETUP!$B$8+SUM($H$6:H9)-SUM($I$6:I9))</x:f>
      </x:c>
      <x:c r="K9" s="96"/>
      <x:c r="L9" s="40"/>
    </x:row>
    <x:row r="10">
      <x:c r="A10" s="46"/>
      <x:c r="B10" s="40"/>
      <x:c r="C10" s="89" t="str">
        <x:f>IF($D10="","",IFERROR(INDEX(SETUP!$B$16:$B$35,MATCH($D10,SETUP!$A$16:$A$35,0)),""))</x:f>
      </x:c>
      <x:c r="D10" s="40"/>
      <x:c r="E10" s="40"/>
      <x:c r="F10" s="40"/>
      <x:c r="G10" s="44"/>
      <x:c r="H10" s="62" t="str">
        <x:f>IF($A10="","",IF($C10="Inflow",$G10,0))</x:f>
      </x:c>
      <x:c r="I10" s="62" t="str">
        <x:f>IF($A10="","",IF($C10="Outflow",$G10,0))</x:f>
      </x:c>
      <x:c r="J10" s="62" t="str">
        <x:f>IF($A10="","",SETUP!$B$8+SUM($H$6:H10)-SUM($I$6:I10))</x:f>
      </x:c>
      <x:c r="K10" s="96"/>
      <x:c r="L10" s="40"/>
    </x:row>
    <x:row r="11">
      <x:c r="A11" s="46"/>
      <x:c r="B11" s="40"/>
      <x:c r="C11" s="89" t="str">
        <x:f>IF($D11="","",IFERROR(INDEX(SETUP!$B$16:$B$35,MATCH($D11,SETUP!$A$16:$A$35,0)),""))</x:f>
      </x:c>
      <x:c r="D11" s="40"/>
      <x:c r="E11" s="40"/>
      <x:c r="F11" s="40"/>
      <x:c r="G11" s="44"/>
      <x:c r="H11" s="62" t="str">
        <x:f>IF($A11="","",IF($C11="Inflow",$G11,0))</x:f>
      </x:c>
      <x:c r="I11" s="62" t="str">
        <x:f>IF($A11="","",IF($C11="Outflow",$G11,0))</x:f>
      </x:c>
      <x:c r="J11" s="62" t="str">
        <x:f>IF($A11="","",SETUP!$B$8+SUM($H$6:H11)-SUM($I$6:I11))</x:f>
      </x:c>
      <x:c r="K11" s="96"/>
      <x:c r="L11" s="40"/>
    </x:row>
    <x:row r="12">
      <x:c r="A12" s="46"/>
      <x:c r="B12" s="40"/>
      <x:c r="C12" s="89" t="str">
        <x:f>IF($D12="","",IFERROR(INDEX(SETUP!$B$16:$B$35,MATCH($D12,SETUP!$A$16:$A$35,0)),""))</x:f>
      </x:c>
      <x:c r="D12" s="40"/>
      <x:c r="E12" s="40"/>
      <x:c r="F12" s="40"/>
      <x:c r="G12" s="44"/>
      <x:c r="H12" s="62" t="str">
        <x:f>IF($A12="","",IF($C12="Inflow",$G12,0))</x:f>
      </x:c>
      <x:c r="I12" s="62" t="str">
        <x:f>IF($A12="","",IF($C12="Outflow",$G12,0))</x:f>
      </x:c>
      <x:c r="J12" s="62" t="str">
        <x:f>IF($A12="","",SETUP!$B$8+SUM($H$6:H12)-SUM($I$6:I12))</x:f>
      </x:c>
      <x:c r="K12" s="96"/>
      <x:c r="L12" s="40"/>
    </x:row>
    <x:row r="13">
      <x:c r="A13" s="46"/>
      <x:c r="B13" s="40"/>
      <x:c r="C13" s="89" t="str">
        <x:f>IF($D13="","",IFERROR(INDEX(SETUP!$B$16:$B$35,MATCH($D13,SETUP!$A$16:$A$35,0)),""))</x:f>
      </x:c>
      <x:c r="D13" s="40"/>
      <x:c r="E13" s="40"/>
      <x:c r="F13" s="40"/>
      <x:c r="G13" s="44"/>
      <x:c r="H13" s="62" t="str">
        <x:f>IF($A13="","",IF($C13="Inflow",$G13,0))</x:f>
      </x:c>
      <x:c r="I13" s="62" t="str">
        <x:f>IF($A13="","",IF($C13="Outflow",$G13,0))</x:f>
      </x:c>
      <x:c r="J13" s="62" t="str">
        <x:f>IF($A13="","",SETUP!$B$8+SUM($H$6:H13)-SUM($I$6:I13))</x:f>
      </x:c>
      <x:c r="K13" s="96"/>
      <x:c r="L13" s="40"/>
    </x:row>
    <x:row r="14">
      <x:c r="A14" s="46"/>
      <x:c r="B14" s="40"/>
      <x:c r="C14" s="89" t="str">
        <x:f>IF($D14="","",IFERROR(INDEX(SETUP!$B$16:$B$35,MATCH($D14,SETUP!$A$16:$A$35,0)),""))</x:f>
      </x:c>
      <x:c r="D14" s="40"/>
      <x:c r="E14" s="40"/>
      <x:c r="F14" s="40"/>
      <x:c r="G14" s="44"/>
      <x:c r="H14" s="62" t="str">
        <x:f>IF($A14="","",IF($C14="Inflow",$G14,0))</x:f>
      </x:c>
      <x:c r="I14" s="62" t="str">
        <x:f>IF($A14="","",IF($C14="Outflow",$G14,0))</x:f>
      </x:c>
      <x:c r="J14" s="62" t="str">
        <x:f>IF($A14="","",SETUP!$B$8+SUM($H$6:H14)-SUM($I$6:I14))</x:f>
      </x:c>
      <x:c r="K14" s="96"/>
      <x:c r="L14" s="40"/>
    </x:row>
    <x:row r="15">
      <x:c r="A15" s="46"/>
      <x:c r="B15" s="40"/>
      <x:c r="C15" s="89" t="str">
        <x:f>IF($D15="","",IFERROR(INDEX(SETUP!$B$16:$B$35,MATCH($D15,SETUP!$A$16:$A$35,0)),""))</x:f>
      </x:c>
      <x:c r="D15" s="40"/>
      <x:c r="E15" s="40"/>
      <x:c r="F15" s="40"/>
      <x:c r="G15" s="44"/>
      <x:c r="H15" s="62" t="str">
        <x:f>IF($A15="","",IF($C15="Inflow",$G15,0))</x:f>
      </x:c>
      <x:c r="I15" s="62" t="str">
        <x:f>IF($A15="","",IF($C15="Outflow",$G15,0))</x:f>
      </x:c>
      <x:c r="J15" s="62" t="str">
        <x:f>IF($A15="","",SETUP!$B$8+SUM($H$6:H15)-SUM($I$6:I15))</x:f>
      </x:c>
      <x:c r="K15" s="96"/>
      <x:c r="L15" s="40"/>
    </x:row>
    <x:row r="16">
      <x:c r="A16" s="46"/>
      <x:c r="B16" s="40"/>
      <x:c r="C16" s="89" t="str">
        <x:f>IF($D16="","",IFERROR(INDEX(SETUP!$B$16:$B$35,MATCH($D16,SETUP!$A$16:$A$35,0)),""))</x:f>
      </x:c>
      <x:c r="D16" s="40"/>
      <x:c r="E16" s="40"/>
      <x:c r="F16" s="40"/>
      <x:c r="G16" s="44"/>
      <x:c r="H16" s="62" t="str">
        <x:f>IF($A16="","",IF($C16="Inflow",$G16,0))</x:f>
      </x:c>
      <x:c r="I16" s="62" t="str">
        <x:f>IF($A16="","",IF($C16="Outflow",$G16,0))</x:f>
      </x:c>
      <x:c r="J16" s="62" t="str">
        <x:f>IF($A16="","",SETUP!$B$8+SUM($H$6:H16)-SUM($I$6:I16))</x:f>
      </x:c>
      <x:c r="K16" s="96"/>
      <x:c r="L16" s="40"/>
    </x:row>
    <x:row r="17">
      <x:c r="A17" s="46"/>
      <x:c r="B17" s="40"/>
      <x:c r="C17" s="89" t="str">
        <x:f>IF($D17="","",IFERROR(INDEX(SETUP!$B$16:$B$35,MATCH($D17,SETUP!$A$16:$A$35,0)),""))</x:f>
      </x:c>
      <x:c r="D17" s="40"/>
      <x:c r="E17" s="40"/>
      <x:c r="F17" s="40"/>
      <x:c r="G17" s="44"/>
      <x:c r="H17" s="62" t="str">
        <x:f>IF($A17="","",IF($C17="Inflow",$G17,0))</x:f>
      </x:c>
      <x:c r="I17" s="62" t="str">
        <x:f>IF($A17="","",IF($C17="Outflow",$G17,0))</x:f>
      </x:c>
      <x:c r="J17" s="62" t="str">
        <x:f>IF($A17="","",SETUP!$B$8+SUM($H$6:H17)-SUM($I$6:I17))</x:f>
      </x:c>
      <x:c r="K17" s="96"/>
      <x:c r="L17" s="40"/>
    </x:row>
    <x:row r="18">
      <x:c r="A18" s="46"/>
      <x:c r="B18" s="40"/>
      <x:c r="C18" s="89" t="str">
        <x:f>IF($D18="","",IFERROR(INDEX(SETUP!$B$16:$B$35,MATCH($D18,SETUP!$A$16:$A$35,0)),""))</x:f>
      </x:c>
      <x:c r="D18" s="40"/>
      <x:c r="E18" s="40"/>
      <x:c r="F18" s="40"/>
      <x:c r="G18" s="44"/>
      <x:c r="H18" s="62" t="str">
        <x:f>IF($A18="","",IF($C18="Inflow",$G18,0))</x:f>
      </x:c>
      <x:c r="I18" s="62" t="str">
        <x:f>IF($A18="","",IF($C18="Outflow",$G18,0))</x:f>
      </x:c>
      <x:c r="J18" s="62" t="str">
        <x:f>IF($A18="","",SETUP!$B$8+SUM($H$6:H18)-SUM($I$6:I18))</x:f>
      </x:c>
      <x:c r="K18" s="96"/>
      <x:c r="L18" s="40"/>
    </x:row>
    <x:row r="19">
      <x:c r="A19" s="46"/>
      <x:c r="B19" s="40"/>
      <x:c r="C19" s="89" t="str">
        <x:f>IF($D19="","",IFERROR(INDEX(SETUP!$B$16:$B$35,MATCH($D19,SETUP!$A$16:$A$35,0)),""))</x:f>
      </x:c>
      <x:c r="D19" s="40"/>
      <x:c r="E19" s="40"/>
      <x:c r="F19" s="40"/>
      <x:c r="G19" s="44"/>
      <x:c r="H19" s="62" t="str">
        <x:f>IF($A19="","",IF($C19="Inflow",$G19,0))</x:f>
      </x:c>
      <x:c r="I19" s="62" t="str">
        <x:f>IF($A19="","",IF($C19="Outflow",$G19,0))</x:f>
      </x:c>
      <x:c r="J19" s="62" t="str">
        <x:f>IF($A19="","",SETUP!$B$8+SUM($H$6:H19)-SUM($I$6:I19))</x:f>
      </x:c>
      <x:c r="K19" s="96"/>
      <x:c r="L19" s="40"/>
    </x:row>
    <x:row r="20">
      <x:c r="A20" s="46"/>
      <x:c r="B20" s="40"/>
      <x:c r="C20" s="89" t="str">
        <x:f>IF($D20="","",IFERROR(INDEX(SETUP!$B$16:$B$35,MATCH($D20,SETUP!$A$16:$A$35,0)),""))</x:f>
      </x:c>
      <x:c r="D20" s="40"/>
      <x:c r="E20" s="40"/>
      <x:c r="F20" s="40"/>
      <x:c r="G20" s="44"/>
      <x:c r="H20" s="62" t="str">
        <x:f>IF($A20="","",IF($C20="Inflow",$G20,0))</x:f>
      </x:c>
      <x:c r="I20" s="62" t="str">
        <x:f>IF($A20="","",IF($C20="Outflow",$G20,0))</x:f>
      </x:c>
      <x:c r="J20" s="62" t="str">
        <x:f>IF($A20="","",SETUP!$B$8+SUM($H$6:H20)-SUM($I$6:I20))</x:f>
      </x:c>
      <x:c r="K20" s="96"/>
      <x:c r="L20" s="40"/>
    </x:row>
    <x:row r="21">
      <x:c r="A21" s="46"/>
      <x:c r="B21" s="40"/>
      <x:c r="C21" s="89" t="str">
        <x:f>IF($D21="","",IFERROR(INDEX(SETUP!$B$16:$B$35,MATCH($D21,SETUP!$A$16:$A$35,0)),""))</x:f>
      </x:c>
      <x:c r="D21" s="40"/>
      <x:c r="E21" s="40"/>
      <x:c r="F21" s="40"/>
      <x:c r="G21" s="44"/>
      <x:c r="H21" s="62" t="str">
        <x:f>IF($A21="","",IF($C21="Inflow",$G21,0))</x:f>
      </x:c>
      <x:c r="I21" s="62" t="str">
        <x:f>IF($A21="","",IF($C21="Outflow",$G21,0))</x:f>
      </x:c>
      <x:c r="J21" s="62" t="str">
        <x:f>IF($A21="","",SETUP!$B$8+SUM($H$6:H21)-SUM($I$6:I21))</x:f>
      </x:c>
      <x:c r="K21" s="96"/>
      <x:c r="L21" s="40"/>
    </x:row>
    <x:row r="22">
      <x:c r="A22" s="46"/>
      <x:c r="B22" s="40"/>
      <x:c r="C22" s="89" t="str">
        <x:f>IF($D22="","",IFERROR(INDEX(SETUP!$B$16:$B$35,MATCH($D22,SETUP!$A$16:$A$35,0)),""))</x:f>
      </x:c>
      <x:c r="D22" s="40"/>
      <x:c r="E22" s="40"/>
      <x:c r="F22" s="40"/>
      <x:c r="G22" s="44"/>
      <x:c r="H22" s="62" t="str">
        <x:f>IF($A22="","",IF($C22="Inflow",$G22,0))</x:f>
      </x:c>
      <x:c r="I22" s="62" t="str">
        <x:f>IF($A22="","",IF($C22="Outflow",$G22,0))</x:f>
      </x:c>
      <x:c r="J22" s="62" t="str">
        <x:f>IF($A22="","",SETUP!$B$8+SUM($H$6:H22)-SUM($I$6:I22))</x:f>
      </x:c>
      <x:c r="K22" s="96"/>
      <x:c r="L22" s="40"/>
    </x:row>
    <x:row r="23">
      <x:c r="A23" s="46"/>
      <x:c r="B23" s="40"/>
      <x:c r="C23" s="89" t="str">
        <x:f>IF($D23="","",IFERROR(INDEX(SETUP!$B$16:$B$35,MATCH($D23,SETUP!$A$16:$A$35,0)),""))</x:f>
      </x:c>
      <x:c r="D23" s="40"/>
      <x:c r="E23" s="40"/>
      <x:c r="F23" s="40"/>
      <x:c r="G23" s="44"/>
      <x:c r="H23" s="62" t="str">
        <x:f>IF($A23="","",IF($C23="Inflow",$G23,0))</x:f>
      </x:c>
      <x:c r="I23" s="62" t="str">
        <x:f>IF($A23="","",IF($C23="Outflow",$G23,0))</x:f>
      </x:c>
      <x:c r="J23" s="62" t="str">
        <x:f>IF($A23="","",SETUP!$B$8+SUM($H$6:H23)-SUM($I$6:I23))</x:f>
      </x:c>
      <x:c r="K23" s="96"/>
      <x:c r="L23" s="40"/>
    </x:row>
    <x:row r="24">
      <x:c r="A24" s="46"/>
      <x:c r="B24" s="40"/>
      <x:c r="C24" s="89" t="str">
        <x:f>IF($D24="","",IFERROR(INDEX(SETUP!$B$16:$B$35,MATCH($D24,SETUP!$A$16:$A$35,0)),""))</x:f>
      </x:c>
      <x:c r="D24" s="40"/>
      <x:c r="E24" s="40"/>
      <x:c r="F24" s="40"/>
      <x:c r="G24" s="44"/>
      <x:c r="H24" s="62" t="str">
        <x:f>IF($A24="","",IF($C24="Inflow",$G24,0))</x:f>
      </x:c>
      <x:c r="I24" s="62" t="str">
        <x:f>IF($A24="","",IF($C24="Outflow",$G24,0))</x:f>
      </x:c>
      <x:c r="J24" s="62" t="str">
        <x:f>IF($A24="","",SETUP!$B$8+SUM($H$6:H24)-SUM($I$6:I24))</x:f>
      </x:c>
      <x:c r="K24" s="96"/>
      <x:c r="L24" s="40"/>
    </x:row>
    <x:row r="25">
      <x:c r="A25" s="46"/>
      <x:c r="B25" s="40"/>
      <x:c r="C25" s="89" t="str">
        <x:f>IF($D25="","",IFERROR(INDEX(SETUP!$B$16:$B$35,MATCH($D25,SETUP!$A$16:$A$35,0)),""))</x:f>
      </x:c>
      <x:c r="D25" s="40"/>
      <x:c r="E25" s="40"/>
      <x:c r="F25" s="40"/>
      <x:c r="G25" s="44"/>
      <x:c r="H25" s="62" t="str">
        <x:f>IF($A25="","",IF($C25="Inflow",$G25,0))</x:f>
      </x:c>
      <x:c r="I25" s="62" t="str">
        <x:f>IF($A25="","",IF($C25="Outflow",$G25,0))</x:f>
      </x:c>
      <x:c r="J25" s="62" t="str">
        <x:f>IF($A25="","",SETUP!$B$8+SUM($H$6:H25)-SUM($I$6:I25))</x:f>
      </x:c>
      <x:c r="K25" s="96"/>
      <x:c r="L25" s="40"/>
    </x:row>
    <x:row r="26">
      <x:c r="A26" s="46"/>
      <x:c r="B26" s="40"/>
      <x:c r="C26" s="89" t="str">
        <x:f>IF($D26="","",IFERROR(INDEX(SETUP!$B$16:$B$35,MATCH($D26,SETUP!$A$16:$A$35,0)),""))</x:f>
      </x:c>
      <x:c r="D26" s="40"/>
      <x:c r="E26" s="40"/>
      <x:c r="F26" s="40"/>
      <x:c r="G26" s="44"/>
      <x:c r="H26" s="62" t="str">
        <x:f>IF($A26="","",IF($C26="Inflow",$G26,0))</x:f>
      </x:c>
      <x:c r="I26" s="62" t="str">
        <x:f>IF($A26="","",IF($C26="Outflow",$G26,0))</x:f>
      </x:c>
      <x:c r="J26" s="62" t="str">
        <x:f>IF($A26="","",SETUP!$B$8+SUM($H$6:H26)-SUM($I$6:I26))</x:f>
      </x:c>
      <x:c r="K26" s="96"/>
      <x:c r="L26" s="40"/>
    </x:row>
    <x:row r="27">
      <x:c r="A27" s="46"/>
      <x:c r="B27" s="40"/>
      <x:c r="C27" s="89" t="str">
        <x:f>IF($D27="","",IFERROR(INDEX(SETUP!$B$16:$B$35,MATCH($D27,SETUP!$A$16:$A$35,0)),""))</x:f>
      </x:c>
      <x:c r="D27" s="40"/>
      <x:c r="E27" s="40"/>
      <x:c r="F27" s="40"/>
      <x:c r="G27" s="44"/>
      <x:c r="H27" s="62" t="str">
        <x:f>IF($A27="","",IF($C27="Inflow",$G27,0))</x:f>
      </x:c>
      <x:c r="I27" s="62" t="str">
        <x:f>IF($A27="","",IF($C27="Outflow",$G27,0))</x:f>
      </x:c>
      <x:c r="J27" s="62" t="str">
        <x:f>IF($A27="","",SETUP!$B$8+SUM($H$6:H27)-SUM($I$6:I27))</x:f>
      </x:c>
      <x:c r="K27" s="96"/>
      <x:c r="L27" s="40"/>
    </x:row>
    <x:row r="28">
      <x:c r="A28" s="46"/>
      <x:c r="B28" s="40"/>
      <x:c r="C28" s="89" t="str">
        <x:f>IF($D28="","",IFERROR(INDEX(SETUP!$B$16:$B$35,MATCH($D28,SETUP!$A$16:$A$35,0)),""))</x:f>
      </x:c>
      <x:c r="D28" s="40"/>
      <x:c r="E28" s="40"/>
      <x:c r="F28" s="40"/>
      <x:c r="G28" s="44"/>
      <x:c r="H28" s="62" t="str">
        <x:f>IF($A28="","",IF($C28="Inflow",$G28,0))</x:f>
      </x:c>
      <x:c r="I28" s="62" t="str">
        <x:f>IF($A28="","",IF($C28="Outflow",$G28,0))</x:f>
      </x:c>
      <x:c r="J28" s="62" t="str">
        <x:f>IF($A28="","",SETUP!$B$8+SUM($H$6:H28)-SUM($I$6:I28))</x:f>
      </x:c>
      <x:c r="K28" s="96"/>
      <x:c r="L28" s="40"/>
    </x:row>
    <x:row r="29">
      <x:c r="A29" s="46"/>
      <x:c r="B29" s="40"/>
      <x:c r="C29" s="89" t="str">
        <x:f>IF($D29="","",IFERROR(INDEX(SETUP!$B$16:$B$35,MATCH($D29,SETUP!$A$16:$A$35,0)),""))</x:f>
      </x:c>
      <x:c r="D29" s="40"/>
      <x:c r="E29" s="40"/>
      <x:c r="F29" s="40"/>
      <x:c r="G29" s="44"/>
      <x:c r="H29" s="62" t="str">
        <x:f>IF($A29="","",IF($C29="Inflow",$G29,0))</x:f>
      </x:c>
      <x:c r="I29" s="62" t="str">
        <x:f>IF($A29="","",IF($C29="Outflow",$G29,0))</x:f>
      </x:c>
      <x:c r="J29" s="62" t="str">
        <x:f>IF($A29="","",SETUP!$B$8+SUM($H$6:H29)-SUM($I$6:I29))</x:f>
      </x:c>
      <x:c r="K29" s="96"/>
      <x:c r="L29" s="40"/>
    </x:row>
    <x:row r="30">
      <x:c r="A30" s="46"/>
      <x:c r="B30" s="40"/>
      <x:c r="C30" s="89" t="str">
        <x:f>IF($D30="","",IFERROR(INDEX(SETUP!$B$16:$B$35,MATCH($D30,SETUP!$A$16:$A$35,0)),""))</x:f>
      </x:c>
      <x:c r="D30" s="40"/>
      <x:c r="E30" s="40"/>
      <x:c r="F30" s="40"/>
      <x:c r="G30" s="44"/>
      <x:c r="H30" s="62" t="str">
        <x:f>IF($A30="","",IF($C30="Inflow",$G30,0))</x:f>
      </x:c>
      <x:c r="I30" s="62" t="str">
        <x:f>IF($A30="","",IF($C30="Outflow",$G30,0))</x:f>
      </x:c>
      <x:c r="J30" s="62" t="str">
        <x:f>IF($A30="","",SETUP!$B$8+SUM($H$6:H30)-SUM($I$6:I30))</x:f>
      </x:c>
      <x:c r="K30" s="96"/>
      <x:c r="L30" s="40"/>
    </x:row>
    <x:row r="31">
      <x:c r="A31" s="46"/>
      <x:c r="B31" s="40"/>
      <x:c r="C31" s="89" t="str">
        <x:f>IF($D31="","",IFERROR(INDEX(SETUP!$B$16:$B$35,MATCH($D31,SETUP!$A$16:$A$35,0)),""))</x:f>
      </x:c>
      <x:c r="D31" s="40"/>
      <x:c r="E31" s="40"/>
      <x:c r="F31" s="40"/>
      <x:c r="G31" s="44"/>
      <x:c r="H31" s="62" t="str">
        <x:f>IF($A31="","",IF($C31="Inflow",$G31,0))</x:f>
      </x:c>
      <x:c r="I31" s="62" t="str">
        <x:f>IF($A31="","",IF($C31="Outflow",$G31,0))</x:f>
      </x:c>
      <x:c r="J31" s="62" t="str">
        <x:f>IF($A31="","",SETUP!$B$8+SUM($H$6:H31)-SUM($I$6:I31))</x:f>
      </x:c>
      <x:c r="K31" s="96"/>
      <x:c r="L31" s="40"/>
    </x:row>
    <x:row r="32">
      <x:c r="A32" s="46"/>
      <x:c r="B32" s="40"/>
      <x:c r="C32" s="89" t="str">
        <x:f>IF($D32="","",IFERROR(INDEX(SETUP!$B$16:$B$35,MATCH($D32,SETUP!$A$16:$A$35,0)),""))</x:f>
      </x:c>
      <x:c r="D32" s="40"/>
      <x:c r="E32" s="40"/>
      <x:c r="F32" s="40"/>
      <x:c r="G32" s="44"/>
      <x:c r="H32" s="62" t="str">
        <x:f>IF($A32="","",IF($C32="Inflow",$G32,0))</x:f>
      </x:c>
      <x:c r="I32" s="62" t="str">
        <x:f>IF($A32="","",IF($C32="Outflow",$G32,0))</x:f>
      </x:c>
      <x:c r="J32" s="62" t="str">
        <x:f>IF($A32="","",SETUP!$B$8+SUM($H$6:H32)-SUM($I$6:I32))</x:f>
      </x:c>
      <x:c r="K32" s="96"/>
      <x:c r="L32" s="40"/>
    </x:row>
    <x:row r="33">
      <x:c r="A33" s="46"/>
      <x:c r="B33" s="40"/>
      <x:c r="C33" s="89" t="str">
        <x:f>IF($D33="","",IFERROR(INDEX(SETUP!$B$16:$B$35,MATCH($D33,SETUP!$A$16:$A$35,0)),""))</x:f>
      </x:c>
      <x:c r="D33" s="40"/>
      <x:c r="E33" s="40"/>
      <x:c r="F33" s="40"/>
      <x:c r="G33" s="44"/>
      <x:c r="H33" s="62" t="str">
        <x:f>IF($A33="","",IF($C33="Inflow",$G33,0))</x:f>
      </x:c>
      <x:c r="I33" s="62" t="str">
        <x:f>IF($A33="","",IF($C33="Outflow",$G33,0))</x:f>
      </x:c>
      <x:c r="J33" s="62" t="str">
        <x:f>IF($A33="","",SETUP!$B$8+SUM($H$6:H33)-SUM($I$6:I33))</x:f>
      </x:c>
      <x:c r="K33" s="96"/>
      <x:c r="L33" s="40"/>
    </x:row>
    <x:row r="34">
      <x:c r="A34" s="46"/>
      <x:c r="B34" s="40"/>
      <x:c r="C34" s="89" t="str">
        <x:f>IF($D34="","",IFERROR(INDEX(SETUP!$B$16:$B$35,MATCH($D34,SETUP!$A$16:$A$35,0)),""))</x:f>
      </x:c>
      <x:c r="D34" s="40"/>
      <x:c r="E34" s="40"/>
      <x:c r="F34" s="40"/>
      <x:c r="G34" s="44"/>
      <x:c r="H34" s="62" t="str">
        <x:f>IF($A34="","",IF($C34="Inflow",$G34,0))</x:f>
      </x:c>
      <x:c r="I34" s="62" t="str">
        <x:f>IF($A34="","",IF($C34="Outflow",$G34,0))</x:f>
      </x:c>
      <x:c r="J34" s="62" t="str">
        <x:f>IF($A34="","",SETUP!$B$8+SUM($H$6:H34)-SUM($I$6:I34))</x:f>
      </x:c>
      <x:c r="K34" s="96"/>
      <x:c r="L34" s="40"/>
    </x:row>
    <x:row r="35">
      <x:c r="A35" s="46"/>
      <x:c r="B35" s="40"/>
      <x:c r="C35" s="89" t="str">
        <x:f>IF($D35="","",IFERROR(INDEX(SETUP!$B$16:$B$35,MATCH($D35,SETUP!$A$16:$A$35,0)),""))</x:f>
      </x:c>
      <x:c r="D35" s="40"/>
      <x:c r="E35" s="40"/>
      <x:c r="F35" s="40"/>
      <x:c r="G35" s="44"/>
      <x:c r="H35" s="62" t="str">
        <x:f>IF($A35="","",IF($C35="Inflow",$G35,0))</x:f>
      </x:c>
      <x:c r="I35" s="62" t="str">
        <x:f>IF($A35="","",IF($C35="Outflow",$G35,0))</x:f>
      </x:c>
      <x:c r="J35" s="62" t="str">
        <x:f>IF($A35="","",SETUP!$B$8+SUM($H$6:H35)-SUM($I$6:I35))</x:f>
      </x:c>
      <x:c r="K35" s="96"/>
      <x:c r="L35" s="40"/>
    </x:row>
    <x:row r="36">
      <x:c r="A36" s="46"/>
      <x:c r="B36" s="40"/>
      <x:c r="C36" s="89" t="str">
        <x:f>IF($D36="","",IFERROR(INDEX(SETUP!$B$16:$B$35,MATCH($D36,SETUP!$A$16:$A$35,0)),""))</x:f>
      </x:c>
      <x:c r="D36" s="40"/>
      <x:c r="E36" s="40"/>
      <x:c r="F36" s="40"/>
      <x:c r="G36" s="44"/>
      <x:c r="H36" s="62" t="str">
        <x:f>IF($A36="","",IF($C36="Inflow",$G36,0))</x:f>
      </x:c>
      <x:c r="I36" s="62" t="str">
        <x:f>IF($A36="","",IF($C36="Outflow",$G36,0))</x:f>
      </x:c>
      <x:c r="J36" s="62" t="str">
        <x:f>IF($A36="","",SETUP!$B$8+SUM($H$6:H36)-SUM($I$6:I36))</x:f>
      </x:c>
      <x:c r="K36" s="96"/>
      <x:c r="L36" s="40"/>
    </x:row>
    <x:row r="37">
      <x:c r="A37" s="46"/>
      <x:c r="B37" s="40"/>
      <x:c r="C37" s="89" t="str">
        <x:f>IF($D37="","",IFERROR(INDEX(SETUP!$B$16:$B$35,MATCH($D37,SETUP!$A$16:$A$35,0)),""))</x:f>
      </x:c>
      <x:c r="D37" s="40"/>
      <x:c r="E37" s="40"/>
      <x:c r="F37" s="40"/>
      <x:c r="G37" s="44"/>
      <x:c r="H37" s="62" t="str">
        <x:f>IF($A37="","",IF($C37="Inflow",$G37,0))</x:f>
      </x:c>
      <x:c r="I37" s="62" t="str">
        <x:f>IF($A37="","",IF($C37="Outflow",$G37,0))</x:f>
      </x:c>
      <x:c r="J37" s="62" t="str">
        <x:f>IF($A37="","",SETUP!$B$8+SUM($H$6:H37)-SUM($I$6:I37))</x:f>
      </x:c>
      <x:c r="K37" s="96"/>
      <x:c r="L37" s="40"/>
    </x:row>
    <x:row r="38">
      <x:c r="A38" s="46"/>
      <x:c r="B38" s="40"/>
      <x:c r="C38" s="89" t="str">
        <x:f>IF($D38="","",IFERROR(INDEX(SETUP!$B$16:$B$35,MATCH($D38,SETUP!$A$16:$A$35,0)),""))</x:f>
      </x:c>
      <x:c r="D38" s="40"/>
      <x:c r="E38" s="40"/>
      <x:c r="F38" s="40"/>
      <x:c r="G38" s="44"/>
      <x:c r="H38" s="62" t="str">
        <x:f>IF($A38="","",IF($C38="Inflow",$G38,0))</x:f>
      </x:c>
      <x:c r="I38" s="62" t="str">
        <x:f>IF($A38="","",IF($C38="Outflow",$G38,0))</x:f>
      </x:c>
      <x:c r="J38" s="62" t="str">
        <x:f>IF($A38="","",SETUP!$B$8+SUM($H$6:H38)-SUM($I$6:I38))</x:f>
      </x:c>
      <x:c r="K38" s="96"/>
      <x:c r="L38" s="40"/>
    </x:row>
    <x:row r="39">
      <x:c r="A39" s="46"/>
      <x:c r="B39" s="40"/>
      <x:c r="C39" s="89" t="str">
        <x:f>IF($D39="","",IFERROR(INDEX(SETUP!$B$16:$B$35,MATCH($D39,SETUP!$A$16:$A$35,0)),""))</x:f>
      </x:c>
      <x:c r="D39" s="40"/>
      <x:c r="E39" s="40"/>
      <x:c r="F39" s="40"/>
      <x:c r="G39" s="44"/>
      <x:c r="H39" s="62" t="str">
        <x:f>IF($A39="","",IF($C39="Inflow",$G39,0))</x:f>
      </x:c>
      <x:c r="I39" s="62" t="str">
        <x:f>IF($A39="","",IF($C39="Outflow",$G39,0))</x:f>
      </x:c>
      <x:c r="J39" s="62" t="str">
        <x:f>IF($A39="","",SETUP!$B$8+SUM($H$6:H39)-SUM($I$6:I39))</x:f>
      </x:c>
      <x:c r="K39" s="96"/>
      <x:c r="L39" s="40"/>
    </x:row>
    <x:row r="40">
      <x:c r="A40" s="46"/>
      <x:c r="B40" s="40"/>
      <x:c r="C40" s="89" t="str">
        <x:f>IF($D40="","",IFERROR(INDEX(SETUP!$B$16:$B$35,MATCH($D40,SETUP!$A$16:$A$35,0)),""))</x:f>
      </x:c>
      <x:c r="D40" s="40"/>
      <x:c r="E40" s="40"/>
      <x:c r="F40" s="40"/>
      <x:c r="G40" s="44"/>
      <x:c r="H40" s="62" t="str">
        <x:f>IF($A40="","",IF($C40="Inflow",$G40,0))</x:f>
      </x:c>
      <x:c r="I40" s="62" t="str">
        <x:f>IF($A40="","",IF($C40="Outflow",$G40,0))</x:f>
      </x:c>
      <x:c r="J40" s="62" t="str">
        <x:f>IF($A40="","",SETUP!$B$8+SUM($H$6:H40)-SUM($I$6:I40))</x:f>
      </x:c>
      <x:c r="K40" s="96"/>
      <x:c r="L40" s="40"/>
    </x:row>
    <x:row r="41">
      <x:c r="A41" s="46"/>
      <x:c r="B41" s="40"/>
      <x:c r="C41" s="89" t="str">
        <x:f>IF($D41="","",IFERROR(INDEX(SETUP!$B$16:$B$35,MATCH($D41,SETUP!$A$16:$A$35,0)),""))</x:f>
      </x:c>
      <x:c r="D41" s="40"/>
      <x:c r="E41" s="40"/>
      <x:c r="F41" s="40"/>
      <x:c r="G41" s="44"/>
      <x:c r="H41" s="62" t="str">
        <x:f>IF($A41="","",IF($C41="Inflow",$G41,0))</x:f>
      </x:c>
      <x:c r="I41" s="62" t="str">
        <x:f>IF($A41="","",IF($C41="Outflow",$G41,0))</x:f>
      </x:c>
      <x:c r="J41" s="62" t="str">
        <x:f>IF($A41="","",SETUP!$B$8+SUM($H$6:H41)-SUM($I$6:I41))</x:f>
      </x:c>
      <x:c r="K41" s="96"/>
      <x:c r="L41" s="40"/>
    </x:row>
    <x:row r="42">
      <x:c r="A42" s="46"/>
      <x:c r="B42" s="40"/>
      <x:c r="C42" s="89" t="str">
        <x:f>IF($D42="","",IFERROR(INDEX(SETUP!$B$16:$B$35,MATCH($D42,SETUP!$A$16:$A$35,0)),""))</x:f>
      </x:c>
      <x:c r="D42" s="40"/>
      <x:c r="E42" s="40"/>
      <x:c r="F42" s="40"/>
      <x:c r="G42" s="44"/>
      <x:c r="H42" s="62" t="str">
        <x:f>IF($A42="","",IF($C42="Inflow",$G42,0))</x:f>
      </x:c>
      <x:c r="I42" s="62" t="str">
        <x:f>IF($A42="","",IF($C42="Outflow",$G42,0))</x:f>
      </x:c>
      <x:c r="J42" s="62" t="str">
        <x:f>IF($A42="","",SETUP!$B$8+SUM($H$6:H42)-SUM($I$6:I42))</x:f>
      </x:c>
      <x:c r="K42" s="96"/>
      <x:c r="L42" s="40"/>
    </x:row>
    <x:row r="43">
      <x:c r="A43" s="46"/>
      <x:c r="B43" s="40"/>
      <x:c r="C43" s="89" t="str">
        <x:f>IF($D43="","",IFERROR(INDEX(SETUP!$B$16:$B$35,MATCH($D43,SETUP!$A$16:$A$35,0)),""))</x:f>
      </x:c>
      <x:c r="D43" s="40"/>
      <x:c r="E43" s="40"/>
      <x:c r="F43" s="40"/>
      <x:c r="G43" s="44"/>
      <x:c r="H43" s="62" t="str">
        <x:f>IF($A43="","",IF($C43="Inflow",$G43,0))</x:f>
      </x:c>
      <x:c r="I43" s="62" t="str">
        <x:f>IF($A43="","",IF($C43="Outflow",$G43,0))</x:f>
      </x:c>
      <x:c r="J43" s="62" t="str">
        <x:f>IF($A43="","",SETUP!$B$8+SUM($H$6:H43)-SUM($I$6:I43))</x:f>
      </x:c>
      <x:c r="K43" s="96"/>
      <x:c r="L43" s="40"/>
    </x:row>
    <x:row r="44">
      <x:c r="A44" s="46"/>
      <x:c r="B44" s="40"/>
      <x:c r="C44" s="89" t="str">
        <x:f>IF($D44="","",IFERROR(INDEX(SETUP!$B$16:$B$35,MATCH($D44,SETUP!$A$16:$A$35,0)),""))</x:f>
      </x:c>
      <x:c r="D44" s="40"/>
      <x:c r="E44" s="40"/>
      <x:c r="F44" s="40"/>
      <x:c r="G44" s="44"/>
      <x:c r="H44" s="62" t="str">
        <x:f>IF($A44="","",IF($C44="Inflow",$G44,0))</x:f>
      </x:c>
      <x:c r="I44" s="62" t="str">
        <x:f>IF($A44="","",IF($C44="Outflow",$G44,0))</x:f>
      </x:c>
      <x:c r="J44" s="62" t="str">
        <x:f>IF($A44="","",SETUP!$B$8+SUM($H$6:H44)-SUM($I$6:I44))</x:f>
      </x:c>
      <x:c r="K44" s="96"/>
      <x:c r="L44" s="40"/>
    </x:row>
    <x:row r="45">
      <x:c r="A45" s="46"/>
      <x:c r="B45" s="40"/>
      <x:c r="C45" s="89" t="str">
        <x:f>IF($D45="","",IFERROR(INDEX(SETUP!$B$16:$B$35,MATCH($D45,SETUP!$A$16:$A$35,0)),""))</x:f>
      </x:c>
      <x:c r="D45" s="40"/>
      <x:c r="E45" s="40"/>
      <x:c r="F45" s="40"/>
      <x:c r="G45" s="44"/>
      <x:c r="H45" s="62" t="str">
        <x:f>IF($A45="","",IF($C45="Inflow",$G45,0))</x:f>
      </x:c>
      <x:c r="I45" s="62" t="str">
        <x:f>IF($A45="","",IF($C45="Outflow",$G45,0))</x:f>
      </x:c>
      <x:c r="J45" s="62" t="str">
        <x:f>IF($A45="","",SETUP!$B$8+SUM($H$6:H45)-SUM($I$6:I45))</x:f>
      </x:c>
      <x:c r="K45" s="96"/>
      <x:c r="L45" s="40"/>
    </x:row>
    <x:row r="46">
      <x:c r="A46" s="46"/>
      <x:c r="B46" s="40"/>
      <x:c r="C46" s="89" t="str">
        <x:f>IF($D46="","",IFERROR(INDEX(SETUP!$B$16:$B$35,MATCH($D46,SETUP!$A$16:$A$35,0)),""))</x:f>
      </x:c>
      <x:c r="D46" s="40"/>
      <x:c r="E46" s="40"/>
      <x:c r="F46" s="40"/>
      <x:c r="G46" s="44"/>
      <x:c r="H46" s="62" t="str">
        <x:f>IF($A46="","",IF($C46="Inflow",$G46,0))</x:f>
      </x:c>
      <x:c r="I46" s="62" t="str">
        <x:f>IF($A46="","",IF($C46="Outflow",$G46,0))</x:f>
      </x:c>
      <x:c r="J46" s="62" t="str">
        <x:f>IF($A46="","",SETUP!$B$8+SUM($H$6:H46)-SUM($I$6:I46))</x:f>
      </x:c>
      <x:c r="K46" s="96"/>
      <x:c r="L46" s="40"/>
    </x:row>
    <x:row r="47">
      <x:c r="A47" s="46"/>
      <x:c r="B47" s="40"/>
      <x:c r="C47" s="89" t="str">
        <x:f>IF($D47="","",IFERROR(INDEX(SETUP!$B$16:$B$35,MATCH($D47,SETUP!$A$16:$A$35,0)),""))</x:f>
      </x:c>
      <x:c r="D47" s="40"/>
      <x:c r="E47" s="40"/>
      <x:c r="F47" s="40"/>
      <x:c r="G47" s="44"/>
      <x:c r="H47" s="62" t="str">
        <x:f>IF($A47="","",IF($C47="Inflow",$G47,0))</x:f>
      </x:c>
      <x:c r="I47" s="62" t="str">
        <x:f>IF($A47="","",IF($C47="Outflow",$G47,0))</x:f>
      </x:c>
      <x:c r="J47" s="62" t="str">
        <x:f>IF($A47="","",SETUP!$B$8+SUM($H$6:H47)-SUM($I$6:I47))</x:f>
      </x:c>
      <x:c r="K47" s="96"/>
      <x:c r="L47" s="40"/>
    </x:row>
    <x:row r="48">
      <x:c r="A48" s="46"/>
      <x:c r="B48" s="40"/>
      <x:c r="C48" s="89" t="str">
        <x:f>IF($D48="","",IFERROR(INDEX(SETUP!$B$16:$B$35,MATCH($D48,SETUP!$A$16:$A$35,0)),""))</x:f>
      </x:c>
      <x:c r="D48" s="40"/>
      <x:c r="E48" s="40"/>
      <x:c r="F48" s="40"/>
      <x:c r="G48" s="44"/>
      <x:c r="H48" s="62" t="str">
        <x:f>IF($A48="","",IF($C48="Inflow",$G48,0))</x:f>
      </x:c>
      <x:c r="I48" s="62" t="str">
        <x:f>IF($A48="","",IF($C48="Outflow",$G48,0))</x:f>
      </x:c>
      <x:c r="J48" s="62" t="str">
        <x:f>IF($A48="","",SETUP!$B$8+SUM($H$6:H48)-SUM($I$6:I48))</x:f>
      </x:c>
      <x:c r="K48" s="96"/>
      <x:c r="L48" s="40"/>
    </x:row>
    <x:row r="49">
      <x:c r="A49" s="46"/>
      <x:c r="B49" s="40"/>
      <x:c r="C49" s="89" t="str">
        <x:f>IF($D49="","",IFERROR(INDEX(SETUP!$B$16:$B$35,MATCH($D49,SETUP!$A$16:$A$35,0)),""))</x:f>
      </x:c>
      <x:c r="D49" s="40"/>
      <x:c r="E49" s="40"/>
      <x:c r="F49" s="40"/>
      <x:c r="G49" s="44"/>
      <x:c r="H49" s="62" t="str">
        <x:f>IF($A49="","",IF($C49="Inflow",$G49,0))</x:f>
      </x:c>
      <x:c r="I49" s="62" t="str">
        <x:f>IF($A49="","",IF($C49="Outflow",$G49,0))</x:f>
      </x:c>
      <x:c r="J49" s="62" t="str">
        <x:f>IF($A49="","",SETUP!$B$8+SUM($H$6:H49)-SUM($I$6:I49))</x:f>
      </x:c>
      <x:c r="K49" s="96"/>
      <x:c r="L49" s="40"/>
    </x:row>
    <x:row r="50">
      <x:c r="A50" s="46"/>
      <x:c r="B50" s="40"/>
      <x:c r="C50" s="89" t="str">
        <x:f>IF($D50="","",IFERROR(INDEX(SETUP!$B$16:$B$35,MATCH($D50,SETUP!$A$16:$A$35,0)),""))</x:f>
      </x:c>
      <x:c r="D50" s="40"/>
      <x:c r="E50" s="40"/>
      <x:c r="F50" s="40"/>
      <x:c r="G50" s="44"/>
      <x:c r="H50" s="62" t="str">
        <x:f>IF($A50="","",IF($C50="Inflow",$G50,0))</x:f>
      </x:c>
      <x:c r="I50" s="62" t="str">
        <x:f>IF($A50="","",IF($C50="Outflow",$G50,0))</x:f>
      </x:c>
      <x:c r="J50" s="62" t="str">
        <x:f>IF($A50="","",SETUP!$B$8+SUM($H$6:H50)-SUM($I$6:I50))</x:f>
      </x:c>
      <x:c r="K50" s="96"/>
      <x:c r="L50" s="40"/>
    </x:row>
    <x:row r="51">
      <x:c r="A51" s="46"/>
      <x:c r="B51" s="40"/>
      <x:c r="C51" s="89" t="str">
        <x:f>IF($D51="","",IFERROR(INDEX(SETUP!$B$16:$B$35,MATCH($D51,SETUP!$A$16:$A$35,0)),""))</x:f>
      </x:c>
      <x:c r="D51" s="40"/>
      <x:c r="E51" s="40"/>
      <x:c r="F51" s="40"/>
      <x:c r="G51" s="44"/>
      <x:c r="H51" s="62" t="str">
        <x:f>IF($A51="","",IF($C51="Inflow",$G51,0))</x:f>
      </x:c>
      <x:c r="I51" s="62" t="str">
        <x:f>IF($A51="","",IF($C51="Outflow",$G51,0))</x:f>
      </x:c>
      <x:c r="J51" s="62" t="str">
        <x:f>IF($A51="","",SETUP!$B$8+SUM($H$6:H51)-SUM($I$6:I51))</x:f>
      </x:c>
      <x:c r="K51" s="96"/>
      <x:c r="L51" s="40"/>
    </x:row>
    <x:row r="52">
      <x:c r="A52" s="46"/>
      <x:c r="B52" s="40"/>
      <x:c r="C52" s="89" t="str">
        <x:f>IF($D52="","",IFERROR(INDEX(SETUP!$B$16:$B$35,MATCH($D52,SETUP!$A$16:$A$35,0)),""))</x:f>
      </x:c>
      <x:c r="D52" s="40"/>
      <x:c r="E52" s="40"/>
      <x:c r="F52" s="40"/>
      <x:c r="G52" s="44"/>
      <x:c r="H52" s="62" t="str">
        <x:f>IF($A52="","",IF($C52="Inflow",$G52,0))</x:f>
      </x:c>
      <x:c r="I52" s="62" t="str">
        <x:f>IF($A52="","",IF($C52="Outflow",$G52,0))</x:f>
      </x:c>
      <x:c r="J52" s="62" t="str">
        <x:f>IF($A52="","",SETUP!$B$8+SUM($H$6:H52)-SUM($I$6:I52))</x:f>
      </x:c>
      <x:c r="K52" s="96"/>
      <x:c r="L52" s="40"/>
    </x:row>
    <x:row r="53">
      <x:c r="A53" s="46"/>
      <x:c r="B53" s="40"/>
      <x:c r="C53" s="89" t="str">
        <x:f>IF($D53="","",IFERROR(INDEX(SETUP!$B$16:$B$35,MATCH($D53,SETUP!$A$16:$A$35,0)),""))</x:f>
      </x:c>
      <x:c r="D53" s="40"/>
      <x:c r="E53" s="40"/>
      <x:c r="F53" s="40"/>
      <x:c r="G53" s="44"/>
      <x:c r="H53" s="62" t="str">
        <x:f>IF($A53="","",IF($C53="Inflow",$G53,0))</x:f>
      </x:c>
      <x:c r="I53" s="62" t="str">
        <x:f>IF($A53="","",IF($C53="Outflow",$G53,0))</x:f>
      </x:c>
      <x:c r="J53" s="62" t="str">
        <x:f>IF($A53="","",SETUP!$B$8+SUM($H$6:H53)-SUM($I$6:I53))</x:f>
      </x:c>
      <x:c r="K53" s="96"/>
      <x:c r="L53" s="40"/>
    </x:row>
    <x:row r="54">
      <x:c r="A54" s="46"/>
      <x:c r="B54" s="40"/>
      <x:c r="C54" s="89" t="str">
        <x:f>IF($D54="","",IFERROR(INDEX(SETUP!$B$16:$B$35,MATCH($D54,SETUP!$A$16:$A$35,0)),""))</x:f>
      </x:c>
      <x:c r="D54" s="40"/>
      <x:c r="E54" s="40"/>
      <x:c r="F54" s="40"/>
      <x:c r="G54" s="44"/>
      <x:c r="H54" s="62" t="str">
        <x:f>IF($A54="","",IF($C54="Inflow",$G54,0))</x:f>
      </x:c>
      <x:c r="I54" s="62" t="str">
        <x:f>IF($A54="","",IF($C54="Outflow",$G54,0))</x:f>
      </x:c>
      <x:c r="J54" s="62" t="str">
        <x:f>IF($A54="","",SETUP!$B$8+SUM($H$6:H54)-SUM($I$6:I54))</x:f>
      </x:c>
      <x:c r="K54" s="96"/>
      <x:c r="L54" s="40"/>
    </x:row>
    <x:row r="55">
      <x:c r="A55" s="46"/>
      <x:c r="B55" s="40"/>
      <x:c r="C55" s="89" t="str">
        <x:f>IF($D55="","",IFERROR(INDEX(SETUP!$B$16:$B$35,MATCH($D55,SETUP!$A$16:$A$35,0)),""))</x:f>
      </x:c>
      <x:c r="D55" s="40"/>
      <x:c r="E55" s="40"/>
      <x:c r="F55" s="40"/>
      <x:c r="G55" s="44"/>
      <x:c r="H55" s="62" t="str">
        <x:f>IF($A55="","",IF($C55="Inflow",$G55,0))</x:f>
      </x:c>
      <x:c r="I55" s="62" t="str">
        <x:f>IF($A55="","",IF($C55="Outflow",$G55,0))</x:f>
      </x:c>
      <x:c r="J55" s="62" t="str">
        <x:f>IF($A55="","",SETUP!$B$8+SUM($H$6:H55)-SUM($I$6:I55))</x:f>
      </x:c>
      <x:c r="K55" s="96"/>
      <x:c r="L55" s="40"/>
    </x:row>
    <x:row r="56">
      <x:c r="A56" s="46"/>
      <x:c r="B56" s="40"/>
      <x:c r="C56" s="89" t="str">
        <x:f>IF($D56="","",IFERROR(INDEX(SETUP!$B$16:$B$35,MATCH($D56,SETUP!$A$16:$A$35,0)),""))</x:f>
      </x:c>
      <x:c r="D56" s="40"/>
      <x:c r="E56" s="40"/>
      <x:c r="F56" s="40"/>
      <x:c r="G56" s="44"/>
      <x:c r="H56" s="62" t="str">
        <x:f>IF($A56="","",IF($C56="Inflow",$G56,0))</x:f>
      </x:c>
      <x:c r="I56" s="62" t="str">
        <x:f>IF($A56="","",IF($C56="Outflow",$G56,0))</x:f>
      </x:c>
      <x:c r="J56" s="62" t="str">
        <x:f>IF($A56="","",SETUP!$B$8+SUM($H$6:H56)-SUM($I$6:I56))</x:f>
      </x:c>
      <x:c r="K56" s="96"/>
      <x:c r="L56" s="40"/>
    </x:row>
    <x:row r="57">
      <x:c r="A57" s="46"/>
      <x:c r="B57" s="40"/>
      <x:c r="C57" s="89" t="str">
        <x:f>IF($D57="","",IFERROR(INDEX(SETUP!$B$16:$B$35,MATCH($D57,SETUP!$A$16:$A$35,0)),""))</x:f>
      </x:c>
      <x:c r="D57" s="40"/>
      <x:c r="E57" s="40"/>
      <x:c r="F57" s="40"/>
      <x:c r="G57" s="44"/>
      <x:c r="H57" s="62" t="str">
        <x:f>IF($A57="","",IF($C57="Inflow",$G57,0))</x:f>
      </x:c>
      <x:c r="I57" s="62" t="str">
        <x:f>IF($A57="","",IF($C57="Outflow",$G57,0))</x:f>
      </x:c>
      <x:c r="J57" s="62" t="str">
        <x:f>IF($A57="","",SETUP!$B$8+SUM($H$6:H57)-SUM($I$6:I57))</x:f>
      </x:c>
      <x:c r="K57" s="96"/>
      <x:c r="L57" s="40"/>
    </x:row>
    <x:row r="58">
      <x:c r="A58" s="46"/>
      <x:c r="B58" s="40"/>
      <x:c r="C58" s="89" t="str">
        <x:f>IF($D58="","",IFERROR(INDEX(SETUP!$B$16:$B$35,MATCH($D58,SETUP!$A$16:$A$35,0)),""))</x:f>
      </x:c>
      <x:c r="D58" s="40"/>
      <x:c r="E58" s="40"/>
      <x:c r="F58" s="40"/>
      <x:c r="G58" s="44"/>
      <x:c r="H58" s="62" t="str">
        <x:f>IF($A58="","",IF($C58="Inflow",$G58,0))</x:f>
      </x:c>
      <x:c r="I58" s="62" t="str">
        <x:f>IF($A58="","",IF($C58="Outflow",$G58,0))</x:f>
      </x:c>
      <x:c r="J58" s="62" t="str">
        <x:f>IF($A58="","",SETUP!$B$8+SUM($H$6:H58)-SUM($I$6:I58))</x:f>
      </x:c>
      <x:c r="K58" s="96"/>
      <x:c r="L58" s="40"/>
    </x:row>
    <x:row r="59">
      <x:c r="A59" s="46"/>
      <x:c r="B59" s="40"/>
      <x:c r="C59" s="89" t="str">
        <x:f>IF($D59="","",IFERROR(INDEX(SETUP!$B$16:$B$35,MATCH($D59,SETUP!$A$16:$A$35,0)),""))</x:f>
      </x:c>
      <x:c r="D59" s="40"/>
      <x:c r="E59" s="40"/>
      <x:c r="F59" s="40"/>
      <x:c r="G59" s="44"/>
      <x:c r="H59" s="62" t="str">
        <x:f>IF($A59="","",IF($C59="Inflow",$G59,0))</x:f>
      </x:c>
      <x:c r="I59" s="62" t="str">
        <x:f>IF($A59="","",IF($C59="Outflow",$G59,0))</x:f>
      </x:c>
      <x:c r="J59" s="62" t="str">
        <x:f>IF($A59="","",SETUP!$B$8+SUM($H$6:H59)-SUM($I$6:I59))</x:f>
      </x:c>
      <x:c r="K59" s="96"/>
      <x:c r="L59" s="40"/>
    </x:row>
    <x:row r="60">
      <x:c r="A60" s="46"/>
      <x:c r="B60" s="40"/>
      <x:c r="C60" s="89" t="str">
        <x:f>IF($D60="","",IFERROR(INDEX(SETUP!$B$16:$B$35,MATCH($D60,SETUP!$A$16:$A$35,0)),""))</x:f>
      </x:c>
      <x:c r="D60" s="40"/>
      <x:c r="E60" s="40"/>
      <x:c r="F60" s="40"/>
      <x:c r="G60" s="44"/>
      <x:c r="H60" s="62" t="str">
        <x:f>IF($A60="","",IF($C60="Inflow",$G60,0))</x:f>
      </x:c>
      <x:c r="I60" s="62" t="str">
        <x:f>IF($A60="","",IF($C60="Outflow",$G60,0))</x:f>
      </x:c>
      <x:c r="J60" s="62" t="str">
        <x:f>IF($A60="","",SETUP!$B$8+SUM($H$6:H60)-SUM($I$6:I60))</x:f>
      </x:c>
      <x:c r="K60" s="96"/>
      <x:c r="L60" s="40"/>
    </x:row>
    <x:row r="61">
      <x:c r="A61" s="46"/>
      <x:c r="B61" s="40"/>
      <x:c r="C61" s="89" t="str">
        <x:f>IF($D61="","",IFERROR(INDEX(SETUP!$B$16:$B$35,MATCH($D61,SETUP!$A$16:$A$35,0)),""))</x:f>
      </x:c>
      <x:c r="D61" s="40"/>
      <x:c r="E61" s="40"/>
      <x:c r="F61" s="40"/>
      <x:c r="G61" s="44"/>
      <x:c r="H61" s="62" t="str">
        <x:f>IF($A61="","",IF($C61="Inflow",$G61,0))</x:f>
      </x:c>
      <x:c r="I61" s="62" t="str">
        <x:f>IF($A61="","",IF($C61="Outflow",$G61,0))</x:f>
      </x:c>
      <x:c r="J61" s="62" t="str">
        <x:f>IF($A61="","",SETUP!$B$8+SUM($H$6:H61)-SUM($I$6:I61))</x:f>
      </x:c>
      <x:c r="K61" s="96"/>
      <x:c r="L61" s="40"/>
    </x:row>
    <x:row r="62">
      <x:c r="A62" s="46"/>
      <x:c r="B62" s="40"/>
      <x:c r="C62" s="89" t="str">
        <x:f>IF($D62="","",IFERROR(INDEX(SETUP!$B$16:$B$35,MATCH($D62,SETUP!$A$16:$A$35,0)),""))</x:f>
      </x:c>
      <x:c r="D62" s="40"/>
      <x:c r="E62" s="40"/>
      <x:c r="F62" s="40"/>
      <x:c r="G62" s="44"/>
      <x:c r="H62" s="62" t="str">
        <x:f>IF($A62="","",IF($C62="Inflow",$G62,0))</x:f>
      </x:c>
      <x:c r="I62" s="62" t="str">
        <x:f>IF($A62="","",IF($C62="Outflow",$G62,0))</x:f>
      </x:c>
      <x:c r="J62" s="62" t="str">
        <x:f>IF($A62="","",SETUP!$B$8+SUM($H$6:H62)-SUM($I$6:I62))</x:f>
      </x:c>
      <x:c r="K62" s="96"/>
      <x:c r="L62" s="40"/>
    </x:row>
    <x:row r="63">
      <x:c r="A63" s="46"/>
      <x:c r="B63" s="40"/>
      <x:c r="C63" s="89" t="str">
        <x:f>IF($D63="","",IFERROR(INDEX(SETUP!$B$16:$B$35,MATCH($D63,SETUP!$A$16:$A$35,0)),""))</x:f>
      </x:c>
      <x:c r="D63" s="40"/>
      <x:c r="E63" s="40"/>
      <x:c r="F63" s="40"/>
      <x:c r="G63" s="44"/>
      <x:c r="H63" s="62" t="str">
        <x:f>IF($A63="","",IF($C63="Inflow",$G63,0))</x:f>
      </x:c>
      <x:c r="I63" s="62" t="str">
        <x:f>IF($A63="","",IF($C63="Outflow",$G63,0))</x:f>
      </x:c>
      <x:c r="J63" s="62" t="str">
        <x:f>IF($A63="","",SETUP!$B$8+SUM($H$6:H63)-SUM($I$6:I63))</x:f>
      </x:c>
      <x:c r="K63" s="96"/>
      <x:c r="L63" s="40"/>
    </x:row>
    <x:row r="64">
      <x:c r="A64" s="46"/>
      <x:c r="B64" s="40"/>
      <x:c r="C64" s="89" t="str">
        <x:f>IF($D64="","",IFERROR(INDEX(SETUP!$B$16:$B$35,MATCH($D64,SETUP!$A$16:$A$35,0)),""))</x:f>
      </x:c>
      <x:c r="D64" s="40"/>
      <x:c r="E64" s="40"/>
      <x:c r="F64" s="40"/>
      <x:c r="G64" s="44"/>
      <x:c r="H64" s="62" t="str">
        <x:f>IF($A64="","",IF($C64="Inflow",$G64,0))</x:f>
      </x:c>
      <x:c r="I64" s="62" t="str">
        <x:f>IF($A64="","",IF($C64="Outflow",$G64,0))</x:f>
      </x:c>
      <x:c r="J64" s="62" t="str">
        <x:f>IF($A64="","",SETUP!$B$8+SUM($H$6:H64)-SUM($I$6:I64))</x:f>
      </x:c>
      <x:c r="K64" s="96"/>
      <x:c r="L64" s="40"/>
    </x:row>
    <x:row r="65">
      <x:c r="A65" s="46"/>
      <x:c r="B65" s="40"/>
      <x:c r="C65" s="89" t="str">
        <x:f>IF($D65="","",IFERROR(INDEX(SETUP!$B$16:$B$35,MATCH($D65,SETUP!$A$16:$A$35,0)),""))</x:f>
      </x:c>
      <x:c r="D65" s="40"/>
      <x:c r="E65" s="40"/>
      <x:c r="F65" s="40"/>
      <x:c r="G65" s="44"/>
      <x:c r="H65" s="62" t="str">
        <x:f>IF($A65="","",IF($C65="Inflow",$G65,0))</x:f>
      </x:c>
      <x:c r="I65" s="62" t="str">
        <x:f>IF($A65="","",IF($C65="Outflow",$G65,0))</x:f>
      </x:c>
      <x:c r="J65" s="62" t="str">
        <x:f>IF($A65="","",SETUP!$B$8+SUM($H$6:H65)-SUM($I$6:I65))</x:f>
      </x:c>
      <x:c r="K65" s="96"/>
      <x:c r="L65" s="40"/>
    </x:row>
    <x:row r="66">
      <x:c r="A66" s="46"/>
      <x:c r="B66" s="40"/>
      <x:c r="C66" s="89" t="str">
        <x:f>IF($D66="","",IFERROR(INDEX(SETUP!$B$16:$B$35,MATCH($D66,SETUP!$A$16:$A$35,0)),""))</x:f>
      </x:c>
      <x:c r="D66" s="40"/>
      <x:c r="E66" s="40"/>
      <x:c r="F66" s="40"/>
      <x:c r="G66" s="44"/>
      <x:c r="H66" s="62" t="str">
        <x:f>IF($A66="","",IF($C66="Inflow",$G66,0))</x:f>
      </x:c>
      <x:c r="I66" s="62" t="str">
        <x:f>IF($A66="","",IF($C66="Outflow",$G66,0))</x:f>
      </x:c>
      <x:c r="J66" s="62" t="str">
        <x:f>IF($A66="","",SETUP!$B$8+SUM($H$6:H66)-SUM($I$6:I66))</x:f>
      </x:c>
      <x:c r="K66" s="96"/>
      <x:c r="L66" s="40"/>
    </x:row>
    <x:row r="67">
      <x:c r="A67" s="46"/>
      <x:c r="B67" s="40"/>
      <x:c r="C67" s="89" t="str">
        <x:f>IF($D67="","",IFERROR(INDEX(SETUP!$B$16:$B$35,MATCH($D67,SETUP!$A$16:$A$35,0)),""))</x:f>
      </x:c>
      <x:c r="D67" s="40"/>
      <x:c r="E67" s="40"/>
      <x:c r="F67" s="40"/>
      <x:c r="G67" s="44"/>
      <x:c r="H67" s="62" t="str">
        <x:f>IF($A67="","",IF($C67="Inflow",$G67,0))</x:f>
      </x:c>
      <x:c r="I67" s="62" t="str">
        <x:f>IF($A67="","",IF($C67="Outflow",$G67,0))</x:f>
      </x:c>
      <x:c r="J67" s="62" t="str">
        <x:f>IF($A67="","",SETUP!$B$8+SUM($H$6:H67)-SUM($I$6:I67))</x:f>
      </x:c>
      <x:c r="K67" s="96"/>
      <x:c r="L67" s="40"/>
    </x:row>
    <x:row r="68">
      <x:c r="A68" s="46"/>
      <x:c r="B68" s="40"/>
      <x:c r="C68" s="89" t="str">
        <x:f>IF($D68="","",IFERROR(INDEX(SETUP!$B$16:$B$35,MATCH($D68,SETUP!$A$16:$A$35,0)),""))</x:f>
      </x:c>
      <x:c r="D68" s="40"/>
      <x:c r="E68" s="40"/>
      <x:c r="F68" s="40"/>
      <x:c r="G68" s="44"/>
      <x:c r="H68" s="62" t="str">
        <x:f>IF($A68="","",IF($C68="Inflow",$G68,0))</x:f>
      </x:c>
      <x:c r="I68" s="62" t="str">
        <x:f>IF($A68="","",IF($C68="Outflow",$G68,0))</x:f>
      </x:c>
      <x:c r="J68" s="62" t="str">
        <x:f>IF($A68="","",SETUP!$B$8+SUM($H$6:H68)-SUM($I$6:I68))</x:f>
      </x:c>
      <x:c r="K68" s="96"/>
      <x:c r="L68" s="40"/>
    </x:row>
    <x:row r="69">
      <x:c r="A69" s="46"/>
      <x:c r="B69" s="40"/>
      <x:c r="C69" s="89" t="str">
        <x:f>IF($D69="","",IFERROR(INDEX(SETUP!$B$16:$B$35,MATCH($D69,SETUP!$A$16:$A$35,0)),""))</x:f>
      </x:c>
      <x:c r="D69" s="40"/>
      <x:c r="E69" s="40"/>
      <x:c r="F69" s="40"/>
      <x:c r="G69" s="44"/>
      <x:c r="H69" s="62" t="str">
        <x:f>IF($A69="","",IF($C69="Inflow",$G69,0))</x:f>
      </x:c>
      <x:c r="I69" s="62" t="str">
        <x:f>IF($A69="","",IF($C69="Outflow",$G69,0))</x:f>
      </x:c>
      <x:c r="J69" s="62" t="str">
        <x:f>IF($A69="","",SETUP!$B$8+SUM($H$6:H69)-SUM($I$6:I69))</x:f>
      </x:c>
      <x:c r="K69" s="96"/>
      <x:c r="L69" s="40"/>
    </x:row>
    <x:row r="70">
      <x:c r="A70" s="46"/>
      <x:c r="B70" s="40"/>
      <x:c r="C70" s="89" t="str">
        <x:f>IF($D70="","",IFERROR(INDEX(SETUP!$B$16:$B$35,MATCH($D70,SETUP!$A$16:$A$35,0)),""))</x:f>
      </x:c>
      <x:c r="D70" s="40"/>
      <x:c r="E70" s="40"/>
      <x:c r="F70" s="40"/>
      <x:c r="G70" s="44"/>
      <x:c r="H70" s="62" t="str">
        <x:f>IF($A70="","",IF($C70="Inflow",$G70,0))</x:f>
      </x:c>
      <x:c r="I70" s="62" t="str">
        <x:f>IF($A70="","",IF($C70="Outflow",$G70,0))</x:f>
      </x:c>
      <x:c r="J70" s="62" t="str">
        <x:f>IF($A70="","",SETUP!$B$8+SUM($H$6:H70)-SUM($I$6:I70))</x:f>
      </x:c>
      <x:c r="K70" s="96"/>
      <x:c r="L70" s="40"/>
    </x:row>
    <x:row r="71">
      <x:c r="A71" s="46"/>
      <x:c r="B71" s="40"/>
      <x:c r="C71" s="89" t="str">
        <x:f>IF($D71="","",IFERROR(INDEX(SETUP!$B$16:$B$35,MATCH($D71,SETUP!$A$16:$A$35,0)),""))</x:f>
      </x:c>
      <x:c r="D71" s="40"/>
      <x:c r="E71" s="40"/>
      <x:c r="F71" s="40"/>
      <x:c r="G71" s="44"/>
      <x:c r="H71" s="62" t="str">
        <x:f>IF($A71="","",IF($C71="Inflow",$G71,0))</x:f>
      </x:c>
      <x:c r="I71" s="62" t="str">
        <x:f>IF($A71="","",IF($C71="Outflow",$G71,0))</x:f>
      </x:c>
      <x:c r="J71" s="62" t="str">
        <x:f>IF($A71="","",SETUP!$B$8+SUM($H$6:H71)-SUM($I$6:I71))</x:f>
      </x:c>
      <x:c r="K71" s="96"/>
      <x:c r="L71" s="40"/>
    </x:row>
    <x:row r="72">
      <x:c r="A72" s="46"/>
      <x:c r="B72" s="40"/>
      <x:c r="C72" s="89" t="str">
        <x:f>IF($D72="","",IFERROR(INDEX(SETUP!$B$16:$B$35,MATCH($D72,SETUP!$A$16:$A$35,0)),""))</x:f>
      </x:c>
      <x:c r="D72" s="40"/>
      <x:c r="E72" s="40"/>
      <x:c r="F72" s="40"/>
      <x:c r="G72" s="44"/>
      <x:c r="H72" s="62" t="str">
        <x:f>IF($A72="","",IF($C72="Inflow",$G72,0))</x:f>
      </x:c>
      <x:c r="I72" s="62" t="str">
        <x:f>IF($A72="","",IF($C72="Outflow",$G72,0))</x:f>
      </x:c>
      <x:c r="J72" s="62" t="str">
        <x:f>IF($A72="","",SETUP!$B$8+SUM($H$6:H72)-SUM($I$6:I72))</x:f>
      </x:c>
      <x:c r="K72" s="96"/>
      <x:c r="L72" s="40"/>
    </x:row>
    <x:row r="73">
      <x:c r="A73" s="46"/>
      <x:c r="B73" s="40"/>
      <x:c r="C73" s="89" t="str">
        <x:f>IF($D73="","",IFERROR(INDEX(SETUP!$B$16:$B$35,MATCH($D73,SETUP!$A$16:$A$35,0)),""))</x:f>
      </x:c>
      <x:c r="D73" s="40"/>
      <x:c r="E73" s="40"/>
      <x:c r="F73" s="40"/>
      <x:c r="G73" s="44"/>
      <x:c r="H73" s="62" t="str">
        <x:f>IF($A73="","",IF($C73="Inflow",$G73,0))</x:f>
      </x:c>
      <x:c r="I73" s="62" t="str">
        <x:f>IF($A73="","",IF($C73="Outflow",$G73,0))</x:f>
      </x:c>
      <x:c r="J73" s="62" t="str">
        <x:f>IF($A73="","",SETUP!$B$8+SUM($H$6:H73)-SUM($I$6:I73))</x:f>
      </x:c>
      <x:c r="K73" s="96"/>
      <x:c r="L73" s="40"/>
    </x:row>
    <x:row r="74">
      <x:c r="A74" s="46"/>
      <x:c r="B74" s="40"/>
      <x:c r="C74" s="89" t="str">
        <x:f>IF($D74="","",IFERROR(INDEX(SETUP!$B$16:$B$35,MATCH($D74,SETUP!$A$16:$A$35,0)),""))</x:f>
      </x:c>
      <x:c r="D74" s="40"/>
      <x:c r="E74" s="40"/>
      <x:c r="F74" s="40"/>
      <x:c r="G74" s="44"/>
      <x:c r="H74" s="62" t="str">
        <x:f>IF($A74="","",IF($C74="Inflow",$G74,0))</x:f>
      </x:c>
      <x:c r="I74" s="62" t="str">
        <x:f>IF($A74="","",IF($C74="Outflow",$G74,0))</x:f>
      </x:c>
      <x:c r="J74" s="62" t="str">
        <x:f>IF($A74="","",SETUP!$B$8+SUM($H$6:H74)-SUM($I$6:I74))</x:f>
      </x:c>
      <x:c r="K74" s="96"/>
      <x:c r="L74" s="40"/>
    </x:row>
    <x:row r="75">
      <x:c r="A75" s="46"/>
      <x:c r="B75" s="40"/>
      <x:c r="C75" s="89" t="str">
        <x:f>IF($D75="","",IFERROR(INDEX(SETUP!$B$16:$B$35,MATCH($D75,SETUP!$A$16:$A$35,0)),""))</x:f>
      </x:c>
      <x:c r="D75" s="40"/>
      <x:c r="E75" s="40"/>
      <x:c r="F75" s="40"/>
      <x:c r="G75" s="44"/>
      <x:c r="H75" s="62" t="str">
        <x:f>IF($A75="","",IF($C75="Inflow",$G75,0))</x:f>
      </x:c>
      <x:c r="I75" s="62" t="str">
        <x:f>IF($A75="","",IF($C75="Outflow",$G75,0))</x:f>
      </x:c>
      <x:c r="J75" s="62" t="str">
        <x:f>IF($A75="","",SETUP!$B$8+SUM($H$6:H75)-SUM($I$6:I75))</x:f>
      </x:c>
      <x:c r="K75" s="96"/>
      <x:c r="L75" s="40"/>
    </x:row>
    <x:row r="76">
      <x:c r="A76" s="46"/>
      <x:c r="B76" s="40"/>
      <x:c r="C76" s="89" t="str">
        <x:f>IF($D76="","",IFERROR(INDEX(SETUP!$B$16:$B$35,MATCH($D76,SETUP!$A$16:$A$35,0)),""))</x:f>
      </x:c>
      <x:c r="D76" s="40"/>
      <x:c r="E76" s="40"/>
      <x:c r="F76" s="40"/>
      <x:c r="G76" s="44"/>
      <x:c r="H76" s="62" t="str">
        <x:f>IF($A76="","",IF($C76="Inflow",$G76,0))</x:f>
      </x:c>
      <x:c r="I76" s="62" t="str">
        <x:f>IF($A76="","",IF($C76="Outflow",$G76,0))</x:f>
      </x:c>
      <x:c r="J76" s="62" t="str">
        <x:f>IF($A76="","",SETUP!$B$8+SUM($H$6:H76)-SUM($I$6:I76))</x:f>
      </x:c>
      <x:c r="K76" s="96"/>
      <x:c r="L76" s="40"/>
    </x:row>
    <x:row r="77">
      <x:c r="A77" s="46"/>
      <x:c r="B77" s="40"/>
      <x:c r="C77" s="89" t="str">
        <x:f>IF($D77="","",IFERROR(INDEX(SETUP!$B$16:$B$35,MATCH($D77,SETUP!$A$16:$A$35,0)),""))</x:f>
      </x:c>
      <x:c r="D77" s="40"/>
      <x:c r="E77" s="40"/>
      <x:c r="F77" s="40"/>
      <x:c r="G77" s="44"/>
      <x:c r="H77" s="62" t="str">
        <x:f>IF($A77="","",IF($C77="Inflow",$G77,0))</x:f>
      </x:c>
      <x:c r="I77" s="62" t="str">
        <x:f>IF($A77="","",IF($C77="Outflow",$G77,0))</x:f>
      </x:c>
      <x:c r="J77" s="62" t="str">
        <x:f>IF($A77="","",SETUP!$B$8+SUM($H$6:H77)-SUM($I$6:I77))</x:f>
      </x:c>
      <x:c r="K77" s="96"/>
      <x:c r="L77" s="40"/>
    </x:row>
    <x:row r="78">
      <x:c r="A78" s="46"/>
      <x:c r="B78" s="40"/>
      <x:c r="C78" s="89" t="str">
        <x:f>IF($D78="","",IFERROR(INDEX(SETUP!$B$16:$B$35,MATCH($D78,SETUP!$A$16:$A$35,0)),""))</x:f>
      </x:c>
      <x:c r="D78" s="40"/>
      <x:c r="E78" s="40"/>
      <x:c r="F78" s="40"/>
      <x:c r="G78" s="44"/>
      <x:c r="H78" s="62" t="str">
        <x:f>IF($A78="","",IF($C78="Inflow",$G78,0))</x:f>
      </x:c>
      <x:c r="I78" s="62" t="str">
        <x:f>IF($A78="","",IF($C78="Outflow",$G78,0))</x:f>
      </x:c>
      <x:c r="J78" s="62" t="str">
        <x:f>IF($A78="","",SETUP!$B$8+SUM($H$6:H78)-SUM($I$6:I78))</x:f>
      </x:c>
      <x:c r="K78" s="96"/>
      <x:c r="L78" s="40"/>
    </x:row>
    <x:row r="79">
      <x:c r="A79" s="46"/>
      <x:c r="B79" s="40"/>
      <x:c r="C79" s="89" t="str">
        <x:f>IF($D79="","",IFERROR(INDEX(SETUP!$B$16:$B$35,MATCH($D79,SETUP!$A$16:$A$35,0)),""))</x:f>
      </x:c>
      <x:c r="D79" s="40"/>
      <x:c r="E79" s="40"/>
      <x:c r="F79" s="40"/>
      <x:c r="G79" s="44"/>
      <x:c r="H79" s="62" t="str">
        <x:f>IF($A79="","",IF($C79="Inflow",$G79,0))</x:f>
      </x:c>
      <x:c r="I79" s="62" t="str">
        <x:f>IF($A79="","",IF($C79="Outflow",$G79,0))</x:f>
      </x:c>
      <x:c r="J79" s="62" t="str">
        <x:f>IF($A79="","",SETUP!$B$8+SUM($H$6:H79)-SUM($I$6:I79))</x:f>
      </x:c>
      <x:c r="K79" s="96"/>
      <x:c r="L79" s="40"/>
    </x:row>
    <x:row r="80">
      <x:c r="A80" s="46"/>
      <x:c r="B80" s="40"/>
      <x:c r="C80" s="89" t="str">
        <x:f>IF($D80="","",IFERROR(INDEX(SETUP!$B$16:$B$35,MATCH($D80,SETUP!$A$16:$A$35,0)),""))</x:f>
      </x:c>
      <x:c r="D80" s="40"/>
      <x:c r="E80" s="40"/>
      <x:c r="F80" s="40"/>
      <x:c r="G80" s="44"/>
      <x:c r="H80" s="62" t="str">
        <x:f>IF($A80="","",IF($C80="Inflow",$G80,0))</x:f>
      </x:c>
      <x:c r="I80" s="62" t="str">
        <x:f>IF($A80="","",IF($C80="Outflow",$G80,0))</x:f>
      </x:c>
      <x:c r="J80" s="62" t="str">
        <x:f>IF($A80="","",SETUP!$B$8+SUM($H$6:H80)-SUM($I$6:I80))</x:f>
      </x:c>
      <x:c r="K80" s="96"/>
      <x:c r="L80" s="40"/>
    </x:row>
    <x:row r="81">
      <x:c r="A81" s="46"/>
      <x:c r="B81" s="40"/>
      <x:c r="C81" s="89" t="str">
        <x:f>IF($D81="","",IFERROR(INDEX(SETUP!$B$16:$B$35,MATCH($D81,SETUP!$A$16:$A$35,0)),""))</x:f>
      </x:c>
      <x:c r="D81" s="40"/>
      <x:c r="E81" s="40"/>
      <x:c r="F81" s="40"/>
      <x:c r="G81" s="44"/>
      <x:c r="H81" s="62" t="str">
        <x:f>IF($A81="","",IF($C81="Inflow",$G81,0))</x:f>
      </x:c>
      <x:c r="I81" s="62" t="str">
        <x:f>IF($A81="","",IF($C81="Outflow",$G81,0))</x:f>
      </x:c>
      <x:c r="J81" s="62" t="str">
        <x:f>IF($A81="","",SETUP!$B$8+SUM($H$6:H81)-SUM($I$6:I81))</x:f>
      </x:c>
      <x:c r="K81" s="96"/>
      <x:c r="L81" s="40"/>
    </x:row>
    <x:row r="82">
      <x:c r="A82" s="46"/>
      <x:c r="B82" s="40"/>
      <x:c r="C82" s="89" t="str">
        <x:f>IF($D82="","",IFERROR(INDEX(SETUP!$B$16:$B$35,MATCH($D82,SETUP!$A$16:$A$35,0)),""))</x:f>
      </x:c>
      <x:c r="D82" s="40"/>
      <x:c r="E82" s="40"/>
      <x:c r="F82" s="40"/>
      <x:c r="G82" s="44"/>
      <x:c r="H82" s="62" t="str">
        <x:f>IF($A82="","",IF($C82="Inflow",$G82,0))</x:f>
      </x:c>
      <x:c r="I82" s="62" t="str">
        <x:f>IF($A82="","",IF($C82="Outflow",$G82,0))</x:f>
      </x:c>
      <x:c r="J82" s="62" t="str">
        <x:f>IF($A82="","",SETUP!$B$8+SUM($H$6:H82)-SUM($I$6:I82))</x:f>
      </x:c>
      <x:c r="K82" s="96"/>
      <x:c r="L82" s="40"/>
    </x:row>
    <x:row r="83">
      <x:c r="A83" s="46"/>
      <x:c r="B83" s="40"/>
      <x:c r="C83" s="89" t="str">
        <x:f>IF($D83="","",IFERROR(INDEX(SETUP!$B$16:$B$35,MATCH($D83,SETUP!$A$16:$A$35,0)),""))</x:f>
      </x:c>
      <x:c r="D83" s="40"/>
      <x:c r="E83" s="40"/>
      <x:c r="F83" s="40"/>
      <x:c r="G83" s="44"/>
      <x:c r="H83" s="62" t="str">
        <x:f>IF($A83="","",IF($C83="Inflow",$G83,0))</x:f>
      </x:c>
      <x:c r="I83" s="62" t="str">
        <x:f>IF($A83="","",IF($C83="Outflow",$G83,0))</x:f>
      </x:c>
      <x:c r="J83" s="62" t="str">
        <x:f>IF($A83="","",SETUP!$B$8+SUM($H$6:H83)-SUM($I$6:I83))</x:f>
      </x:c>
      <x:c r="K83" s="96"/>
      <x:c r="L83" s="40"/>
    </x:row>
    <x:row r="84">
      <x:c r="A84" s="46"/>
      <x:c r="B84" s="40"/>
      <x:c r="C84" s="89" t="str">
        <x:f>IF($D84="","",IFERROR(INDEX(SETUP!$B$16:$B$35,MATCH($D84,SETUP!$A$16:$A$35,0)),""))</x:f>
      </x:c>
      <x:c r="D84" s="40"/>
      <x:c r="E84" s="40"/>
      <x:c r="F84" s="40"/>
      <x:c r="G84" s="44"/>
      <x:c r="H84" s="62" t="str">
        <x:f>IF($A84="","",IF($C84="Inflow",$G84,0))</x:f>
      </x:c>
      <x:c r="I84" s="62" t="str">
        <x:f>IF($A84="","",IF($C84="Outflow",$G84,0))</x:f>
      </x:c>
      <x:c r="J84" s="62" t="str">
        <x:f>IF($A84="","",SETUP!$B$8+SUM($H$6:H84)-SUM($I$6:I84))</x:f>
      </x:c>
      <x:c r="K84" s="96"/>
      <x:c r="L84" s="40"/>
    </x:row>
    <x:row r="85">
      <x:c r="A85" s="46"/>
      <x:c r="B85" s="40"/>
      <x:c r="C85" s="89" t="str">
        <x:f>IF($D85="","",IFERROR(INDEX(SETUP!$B$16:$B$35,MATCH($D85,SETUP!$A$16:$A$35,0)),""))</x:f>
      </x:c>
      <x:c r="D85" s="40"/>
      <x:c r="E85" s="40"/>
      <x:c r="F85" s="40"/>
      <x:c r="G85" s="44"/>
      <x:c r="H85" s="62" t="str">
        <x:f>IF($A85="","",IF($C85="Inflow",$G85,0))</x:f>
      </x:c>
      <x:c r="I85" s="62" t="str">
        <x:f>IF($A85="","",IF($C85="Outflow",$G85,0))</x:f>
      </x:c>
      <x:c r="J85" s="62" t="str">
        <x:f>IF($A85="","",SETUP!$B$8+SUM($H$6:H85)-SUM($I$6:I85))</x:f>
      </x:c>
      <x:c r="K85" s="96"/>
      <x:c r="L85" s="40"/>
    </x:row>
    <x:row r="86">
      <x:c r="A86" s="46"/>
      <x:c r="B86" s="40"/>
      <x:c r="C86" s="89" t="str">
        <x:f>IF($D86="","",IFERROR(INDEX(SETUP!$B$16:$B$35,MATCH($D86,SETUP!$A$16:$A$35,0)),""))</x:f>
      </x:c>
      <x:c r="D86" s="40"/>
      <x:c r="E86" s="40"/>
      <x:c r="F86" s="40"/>
      <x:c r="G86" s="44"/>
      <x:c r="H86" s="62" t="str">
        <x:f>IF($A86="","",IF($C86="Inflow",$G86,0))</x:f>
      </x:c>
      <x:c r="I86" s="62" t="str">
        <x:f>IF($A86="","",IF($C86="Outflow",$G86,0))</x:f>
      </x:c>
      <x:c r="J86" s="62" t="str">
        <x:f>IF($A86="","",SETUP!$B$8+SUM($H$6:H86)-SUM($I$6:I86))</x:f>
      </x:c>
      <x:c r="K86" s="96"/>
      <x:c r="L86" s="40"/>
    </x:row>
    <x:row r="87">
      <x:c r="A87" s="46"/>
      <x:c r="B87" s="40"/>
      <x:c r="C87" s="89" t="str">
        <x:f>IF($D87="","",IFERROR(INDEX(SETUP!$B$16:$B$35,MATCH($D87,SETUP!$A$16:$A$35,0)),""))</x:f>
      </x:c>
      <x:c r="D87" s="40"/>
      <x:c r="E87" s="40"/>
      <x:c r="F87" s="40"/>
      <x:c r="G87" s="44"/>
      <x:c r="H87" s="62" t="str">
        <x:f>IF($A87="","",IF($C87="Inflow",$G87,0))</x:f>
      </x:c>
      <x:c r="I87" s="62" t="str">
        <x:f>IF($A87="","",IF($C87="Outflow",$G87,0))</x:f>
      </x:c>
      <x:c r="J87" s="62" t="str">
        <x:f>IF($A87="","",SETUP!$B$8+SUM($H$6:H87)-SUM($I$6:I87))</x:f>
      </x:c>
      <x:c r="K87" s="96"/>
      <x:c r="L87" s="40"/>
    </x:row>
    <x:row r="88">
      <x:c r="A88" s="46"/>
      <x:c r="B88" s="40"/>
      <x:c r="C88" s="89" t="str">
        <x:f>IF($D88="","",IFERROR(INDEX(SETUP!$B$16:$B$35,MATCH($D88,SETUP!$A$16:$A$35,0)),""))</x:f>
      </x:c>
      <x:c r="D88" s="40"/>
      <x:c r="E88" s="40"/>
      <x:c r="F88" s="40"/>
      <x:c r="G88" s="44"/>
      <x:c r="H88" s="62" t="str">
        <x:f>IF($A88="","",IF($C88="Inflow",$G88,0))</x:f>
      </x:c>
      <x:c r="I88" s="62" t="str">
        <x:f>IF($A88="","",IF($C88="Outflow",$G88,0))</x:f>
      </x:c>
      <x:c r="J88" s="62" t="str">
        <x:f>IF($A88="","",SETUP!$B$8+SUM($H$6:H88)-SUM($I$6:I88))</x:f>
      </x:c>
      <x:c r="K88" s="96"/>
      <x:c r="L88" s="40"/>
    </x:row>
    <x:row r="89">
      <x:c r="A89" s="46"/>
      <x:c r="B89" s="40"/>
      <x:c r="C89" s="89" t="str">
        <x:f>IF($D89="","",IFERROR(INDEX(SETUP!$B$16:$B$35,MATCH($D89,SETUP!$A$16:$A$35,0)),""))</x:f>
      </x:c>
      <x:c r="D89" s="40"/>
      <x:c r="E89" s="40"/>
      <x:c r="F89" s="40"/>
      <x:c r="G89" s="44"/>
      <x:c r="H89" s="62" t="str">
        <x:f>IF($A89="","",IF($C89="Inflow",$G89,0))</x:f>
      </x:c>
      <x:c r="I89" s="62" t="str">
        <x:f>IF($A89="","",IF($C89="Outflow",$G89,0))</x:f>
      </x:c>
      <x:c r="J89" s="62" t="str">
        <x:f>IF($A89="","",SETUP!$B$8+SUM($H$6:H89)-SUM($I$6:I89))</x:f>
      </x:c>
      <x:c r="K89" s="96"/>
      <x:c r="L89" s="40"/>
    </x:row>
    <x:row r="90">
      <x:c r="A90" s="46"/>
      <x:c r="B90" s="40"/>
      <x:c r="C90" s="89" t="str">
        <x:f>IF($D90="","",IFERROR(INDEX(SETUP!$B$16:$B$35,MATCH($D90,SETUP!$A$16:$A$35,0)),""))</x:f>
      </x:c>
      <x:c r="D90" s="40"/>
      <x:c r="E90" s="40"/>
      <x:c r="F90" s="40"/>
      <x:c r="G90" s="44"/>
      <x:c r="H90" s="62" t="str">
        <x:f>IF($A90="","",IF($C90="Inflow",$G90,0))</x:f>
      </x:c>
      <x:c r="I90" s="62" t="str">
        <x:f>IF($A90="","",IF($C90="Outflow",$G90,0))</x:f>
      </x:c>
      <x:c r="J90" s="62" t="str">
        <x:f>IF($A90="","",SETUP!$B$8+SUM($H$6:H90)-SUM($I$6:I90))</x:f>
      </x:c>
      <x:c r="K90" s="96"/>
      <x:c r="L90" s="40"/>
    </x:row>
    <x:row r="91">
      <x:c r="A91" s="46"/>
      <x:c r="B91" s="40"/>
      <x:c r="C91" s="89" t="str">
        <x:f>IF($D91="","",IFERROR(INDEX(SETUP!$B$16:$B$35,MATCH($D91,SETUP!$A$16:$A$35,0)),""))</x:f>
      </x:c>
      <x:c r="D91" s="40"/>
      <x:c r="E91" s="40"/>
      <x:c r="F91" s="40"/>
      <x:c r="G91" s="44"/>
      <x:c r="H91" s="62" t="str">
        <x:f>IF($A91="","",IF($C91="Inflow",$G91,0))</x:f>
      </x:c>
      <x:c r="I91" s="62" t="str">
        <x:f>IF($A91="","",IF($C91="Outflow",$G91,0))</x:f>
      </x:c>
      <x:c r="J91" s="62" t="str">
        <x:f>IF($A91="","",SETUP!$B$8+SUM($H$6:H91)-SUM($I$6:I91))</x:f>
      </x:c>
      <x:c r="K91" s="96"/>
      <x:c r="L91" s="40"/>
    </x:row>
    <x:row r="92">
      <x:c r="A92" s="46"/>
      <x:c r="B92" s="40"/>
      <x:c r="C92" s="89" t="str">
        <x:f>IF($D92="","",IFERROR(INDEX(SETUP!$B$16:$B$35,MATCH($D92,SETUP!$A$16:$A$35,0)),""))</x:f>
      </x:c>
      <x:c r="D92" s="40"/>
      <x:c r="E92" s="40"/>
      <x:c r="F92" s="40"/>
      <x:c r="G92" s="44"/>
      <x:c r="H92" s="62" t="str">
        <x:f>IF($A92="","",IF($C92="Inflow",$G92,0))</x:f>
      </x:c>
      <x:c r="I92" s="62" t="str">
        <x:f>IF($A92="","",IF($C92="Outflow",$G92,0))</x:f>
      </x:c>
      <x:c r="J92" s="62" t="str">
        <x:f>IF($A92="","",SETUP!$B$8+SUM($H$6:H92)-SUM($I$6:I92))</x:f>
      </x:c>
      <x:c r="K92" s="96"/>
      <x:c r="L92" s="40"/>
    </x:row>
    <x:row r="93">
      <x:c r="A93" s="46"/>
      <x:c r="B93" s="40"/>
      <x:c r="C93" s="89" t="str">
        <x:f>IF($D93="","",IFERROR(INDEX(SETUP!$B$16:$B$35,MATCH($D93,SETUP!$A$16:$A$35,0)),""))</x:f>
      </x:c>
      <x:c r="D93" s="40"/>
      <x:c r="E93" s="40"/>
      <x:c r="F93" s="40"/>
      <x:c r="G93" s="44"/>
      <x:c r="H93" s="62" t="str">
        <x:f>IF($A93="","",IF($C93="Inflow",$G93,0))</x:f>
      </x:c>
      <x:c r="I93" s="62" t="str">
        <x:f>IF($A93="","",IF($C93="Outflow",$G93,0))</x:f>
      </x:c>
      <x:c r="J93" s="62" t="str">
        <x:f>IF($A93="","",SETUP!$B$8+SUM($H$6:H93)-SUM($I$6:I93))</x:f>
      </x:c>
      <x:c r="K93" s="96"/>
      <x:c r="L93" s="40"/>
    </x:row>
    <x:row r="94">
      <x:c r="A94" s="46"/>
      <x:c r="B94" s="40"/>
      <x:c r="C94" s="89" t="str">
        <x:f>IF($D94="","",IFERROR(INDEX(SETUP!$B$16:$B$35,MATCH($D94,SETUP!$A$16:$A$35,0)),""))</x:f>
      </x:c>
      <x:c r="D94" s="40"/>
      <x:c r="E94" s="40"/>
      <x:c r="F94" s="40"/>
      <x:c r="G94" s="44"/>
      <x:c r="H94" s="62" t="str">
        <x:f>IF($A94="","",IF($C94="Inflow",$G94,0))</x:f>
      </x:c>
      <x:c r="I94" s="62" t="str">
        <x:f>IF($A94="","",IF($C94="Outflow",$G94,0))</x:f>
      </x:c>
      <x:c r="J94" s="62" t="str">
        <x:f>IF($A94="","",SETUP!$B$8+SUM($H$6:H94)-SUM($I$6:I94))</x:f>
      </x:c>
      <x:c r="K94" s="96"/>
      <x:c r="L94" s="40"/>
    </x:row>
    <x:row r="95">
      <x:c r="A95" s="46"/>
      <x:c r="B95" s="40"/>
      <x:c r="C95" s="89" t="str">
        <x:f>IF($D95="","",IFERROR(INDEX(SETUP!$B$16:$B$35,MATCH($D95,SETUP!$A$16:$A$35,0)),""))</x:f>
      </x:c>
      <x:c r="D95" s="40"/>
      <x:c r="E95" s="40"/>
      <x:c r="F95" s="40"/>
      <x:c r="G95" s="44"/>
      <x:c r="H95" s="62" t="str">
        <x:f>IF($A95="","",IF($C95="Inflow",$G95,0))</x:f>
      </x:c>
      <x:c r="I95" s="62" t="str">
        <x:f>IF($A95="","",IF($C95="Outflow",$G95,0))</x:f>
      </x:c>
      <x:c r="J95" s="62" t="str">
        <x:f>IF($A95="","",SETUP!$B$8+SUM($H$6:H95)-SUM($I$6:I95))</x:f>
      </x:c>
      <x:c r="K95" s="96"/>
      <x:c r="L95" s="40"/>
    </x:row>
    <x:row r="96">
      <x:c r="A96" s="46"/>
      <x:c r="B96" s="40"/>
      <x:c r="C96" s="89" t="str">
        <x:f>IF($D96="","",IFERROR(INDEX(SETUP!$B$16:$B$35,MATCH($D96,SETUP!$A$16:$A$35,0)),""))</x:f>
      </x:c>
      <x:c r="D96" s="40"/>
      <x:c r="E96" s="40"/>
      <x:c r="F96" s="40"/>
      <x:c r="G96" s="44"/>
      <x:c r="H96" s="62" t="str">
        <x:f>IF($A96="","",IF($C96="Inflow",$G96,0))</x:f>
      </x:c>
      <x:c r="I96" s="62" t="str">
        <x:f>IF($A96="","",IF($C96="Outflow",$G96,0))</x:f>
      </x:c>
      <x:c r="J96" s="62" t="str">
        <x:f>IF($A96="","",SETUP!$B$8+SUM($H$6:H96)-SUM($I$6:I96))</x:f>
      </x:c>
      <x:c r="K96" s="96"/>
      <x:c r="L96" s="40"/>
    </x:row>
    <x:row r="97">
      <x:c r="A97" s="46"/>
      <x:c r="B97" s="40"/>
      <x:c r="C97" s="89" t="str">
        <x:f>IF($D97="","",IFERROR(INDEX(SETUP!$B$16:$B$35,MATCH($D97,SETUP!$A$16:$A$35,0)),""))</x:f>
      </x:c>
      <x:c r="D97" s="40"/>
      <x:c r="E97" s="40"/>
      <x:c r="F97" s="40"/>
      <x:c r="G97" s="44"/>
      <x:c r="H97" s="62" t="str">
        <x:f>IF($A97="","",IF($C97="Inflow",$G97,0))</x:f>
      </x:c>
      <x:c r="I97" s="62" t="str">
        <x:f>IF($A97="","",IF($C97="Outflow",$G97,0))</x:f>
      </x:c>
      <x:c r="J97" s="62" t="str">
        <x:f>IF($A97="","",SETUP!$B$8+SUM($H$6:H97)-SUM($I$6:I97))</x:f>
      </x:c>
      <x:c r="K97" s="96"/>
      <x:c r="L97" s="40"/>
    </x:row>
    <x:row r="98">
      <x:c r="A98" s="46"/>
      <x:c r="B98" s="40"/>
      <x:c r="C98" s="89" t="str">
        <x:f>IF($D98="","",IFERROR(INDEX(SETUP!$B$16:$B$35,MATCH($D98,SETUP!$A$16:$A$35,0)),""))</x:f>
      </x:c>
      <x:c r="D98" s="40"/>
      <x:c r="E98" s="40"/>
      <x:c r="F98" s="40"/>
      <x:c r="G98" s="44"/>
      <x:c r="H98" s="62" t="str">
        <x:f>IF($A98="","",IF($C98="Inflow",$G98,0))</x:f>
      </x:c>
      <x:c r="I98" s="62" t="str">
        <x:f>IF($A98="","",IF($C98="Outflow",$G98,0))</x:f>
      </x:c>
      <x:c r="J98" s="62" t="str">
        <x:f>IF($A98="","",SETUP!$B$8+SUM($H$6:H98)-SUM($I$6:I98))</x:f>
      </x:c>
      <x:c r="K98" s="96"/>
      <x:c r="L98" s="40"/>
    </x:row>
    <x:row r="99">
      <x:c r="A99" s="46"/>
      <x:c r="B99" s="40"/>
      <x:c r="C99" s="89" t="str">
        <x:f>IF($D99="","",IFERROR(INDEX(SETUP!$B$16:$B$35,MATCH($D99,SETUP!$A$16:$A$35,0)),""))</x:f>
      </x:c>
      <x:c r="D99" s="40"/>
      <x:c r="E99" s="40"/>
      <x:c r="F99" s="40"/>
      <x:c r="G99" s="44"/>
      <x:c r="H99" s="62" t="str">
        <x:f>IF($A99="","",IF($C99="Inflow",$G99,0))</x:f>
      </x:c>
      <x:c r="I99" s="62" t="str">
        <x:f>IF($A99="","",IF($C99="Outflow",$G99,0))</x:f>
      </x:c>
      <x:c r="J99" s="62" t="str">
        <x:f>IF($A99="","",SETUP!$B$8+SUM($H$6:H99)-SUM($I$6:I99))</x:f>
      </x:c>
      <x:c r="K99" s="96"/>
      <x:c r="L99" s="40"/>
    </x:row>
    <x:row r="100">
      <x:c r="A100" s="46"/>
      <x:c r="B100" s="40"/>
      <x:c r="C100" s="89" t="str">
        <x:f>IF($D100="","",IFERROR(INDEX(SETUP!$B$16:$B$35,MATCH($D100,SETUP!$A$16:$A$35,0)),""))</x:f>
      </x:c>
      <x:c r="D100" s="40"/>
      <x:c r="E100" s="40"/>
      <x:c r="F100" s="40"/>
      <x:c r="G100" s="44"/>
      <x:c r="H100" s="62" t="str">
        <x:f>IF($A100="","",IF($C100="Inflow",$G100,0))</x:f>
      </x:c>
      <x:c r="I100" s="62" t="str">
        <x:f>IF($A100="","",IF($C100="Outflow",$G100,0))</x:f>
      </x:c>
      <x:c r="J100" s="62" t="str">
        <x:f>IF($A100="","",SETUP!$B$8+SUM($H$6:H100)-SUM($I$6:I100))</x:f>
      </x:c>
      <x:c r="K100" s="96"/>
      <x:c r="L100" s="40"/>
    </x:row>
    <x:row r="101">
      <x:c r="A101" s="46"/>
      <x:c r="B101" s="40"/>
      <x:c r="C101" s="89" t="str">
        <x:f>IF($D101="","",IFERROR(INDEX(SETUP!$B$16:$B$35,MATCH($D101,SETUP!$A$16:$A$35,0)),""))</x:f>
      </x:c>
      <x:c r="D101" s="40"/>
      <x:c r="E101" s="40"/>
      <x:c r="F101" s="40"/>
      <x:c r="G101" s="44"/>
      <x:c r="H101" s="62" t="str">
        <x:f>IF($A101="","",IF($C101="Inflow",$G101,0))</x:f>
      </x:c>
      <x:c r="I101" s="62" t="str">
        <x:f>IF($A101="","",IF($C101="Outflow",$G101,0))</x:f>
      </x:c>
      <x:c r="J101" s="62" t="str">
        <x:f>IF($A101="","",SETUP!$B$8+SUM($H$6:H101)-SUM($I$6:I101))</x:f>
      </x:c>
      <x:c r="K101" s="96"/>
      <x:c r="L101" s="40"/>
    </x:row>
    <x:row r="102">
      <x:c r="A102" s="46"/>
      <x:c r="B102" s="40"/>
      <x:c r="C102" s="89" t="str">
        <x:f>IF($D102="","",IFERROR(INDEX(SETUP!$B$16:$B$35,MATCH($D102,SETUP!$A$16:$A$35,0)),""))</x:f>
      </x:c>
      <x:c r="D102" s="40"/>
      <x:c r="E102" s="40"/>
      <x:c r="F102" s="40"/>
      <x:c r="G102" s="44"/>
      <x:c r="H102" s="62" t="str">
        <x:f>IF($A102="","",IF($C102="Inflow",$G102,0))</x:f>
      </x:c>
      <x:c r="I102" s="62" t="str">
        <x:f>IF($A102="","",IF($C102="Outflow",$G102,0))</x:f>
      </x:c>
      <x:c r="J102" s="62" t="str">
        <x:f>IF($A102="","",SETUP!$B$8+SUM($H$6:H102)-SUM($I$6:I102))</x:f>
      </x:c>
      <x:c r="K102" s="96"/>
      <x:c r="L102" s="40"/>
    </x:row>
    <x:row r="103">
      <x:c r="A103" s="46"/>
      <x:c r="B103" s="40"/>
      <x:c r="C103" s="89" t="str">
        <x:f>IF($D103="","",IFERROR(INDEX(SETUP!$B$16:$B$35,MATCH($D103,SETUP!$A$16:$A$35,0)),""))</x:f>
      </x:c>
      <x:c r="D103" s="40"/>
      <x:c r="E103" s="40"/>
      <x:c r="F103" s="40"/>
      <x:c r="G103" s="44"/>
      <x:c r="H103" s="62" t="str">
        <x:f>IF($A103="","",IF($C103="Inflow",$G103,0))</x:f>
      </x:c>
      <x:c r="I103" s="62" t="str">
        <x:f>IF($A103="","",IF($C103="Outflow",$G103,0))</x:f>
      </x:c>
      <x:c r="J103" s="62" t="str">
        <x:f>IF($A103="","",SETUP!$B$8+SUM($H$6:H103)-SUM($I$6:I103))</x:f>
      </x:c>
      <x:c r="K103" s="96"/>
      <x:c r="L103" s="40"/>
    </x:row>
    <x:row r="104">
      <x:c r="A104" s="46"/>
      <x:c r="B104" s="40"/>
      <x:c r="C104" s="89" t="str">
        <x:f>IF($D104="","",IFERROR(INDEX(SETUP!$B$16:$B$35,MATCH($D104,SETUP!$A$16:$A$35,0)),""))</x:f>
      </x:c>
      <x:c r="D104" s="40"/>
      <x:c r="E104" s="40"/>
      <x:c r="F104" s="40"/>
      <x:c r="G104" s="44"/>
      <x:c r="H104" s="62" t="str">
        <x:f>IF($A104="","",IF($C104="Inflow",$G104,0))</x:f>
      </x:c>
      <x:c r="I104" s="62" t="str">
        <x:f>IF($A104="","",IF($C104="Outflow",$G104,0))</x:f>
      </x:c>
      <x:c r="J104" s="62" t="str">
        <x:f>IF($A104="","",SETUP!$B$8+SUM($H$6:H104)-SUM($I$6:I104))</x:f>
      </x:c>
      <x:c r="K104" s="96"/>
      <x:c r="L104" s="40"/>
    </x:row>
    <x:row r="105">
      <x:c r="A105" s="46"/>
      <x:c r="B105" s="40"/>
      <x:c r="C105" s="89" t="str">
        <x:f>IF($D105="","",IFERROR(INDEX(SETUP!$B$16:$B$35,MATCH($D105,SETUP!$A$16:$A$35,0)),""))</x:f>
      </x:c>
      <x:c r="D105" s="40"/>
      <x:c r="E105" s="40"/>
      <x:c r="F105" s="40"/>
      <x:c r="G105" s="44"/>
      <x:c r="H105" s="62" t="str">
        <x:f>IF($A105="","",IF($C105="Inflow",$G105,0))</x:f>
      </x:c>
      <x:c r="I105" s="62" t="str">
        <x:f>IF($A105="","",IF($C105="Outflow",$G105,0))</x:f>
      </x:c>
      <x:c r="J105" s="62" t="str">
        <x:f>IF($A105="","",SETUP!$B$8+SUM($H$6:H105)-SUM($I$6:I105))</x:f>
      </x:c>
      <x:c r="K105" s="96"/>
      <x:c r="L105" s="40"/>
    </x:row>
    <x:row r="106">
      <x:c r="A106" s="46"/>
      <x:c r="B106" s="40"/>
      <x:c r="C106" s="89" t="str">
        <x:f>IF($D106="","",IFERROR(INDEX(SETUP!$B$16:$B$35,MATCH($D106,SETUP!$A$16:$A$35,0)),""))</x:f>
      </x:c>
      <x:c r="D106" s="40"/>
      <x:c r="E106" s="40"/>
      <x:c r="F106" s="40"/>
      <x:c r="G106" s="44"/>
      <x:c r="H106" s="62" t="str">
        <x:f>IF($A106="","",IF($C106="Inflow",$G106,0))</x:f>
      </x:c>
      <x:c r="I106" s="62" t="str">
        <x:f>IF($A106="","",IF($C106="Outflow",$G106,0))</x:f>
      </x:c>
      <x:c r="J106" s="62" t="str">
        <x:f>IF($A106="","",SETUP!$B$8+SUM($H$6:H106)-SUM($I$6:I106))</x:f>
      </x:c>
      <x:c r="K106" s="96"/>
      <x:c r="L106" s="40"/>
    </x:row>
    <x:row r="107">
      <x:c r="A107" s="46"/>
      <x:c r="B107" s="40"/>
      <x:c r="C107" s="89" t="str">
        <x:f>IF($D107="","",IFERROR(INDEX(SETUP!$B$16:$B$35,MATCH($D107,SETUP!$A$16:$A$35,0)),""))</x:f>
      </x:c>
      <x:c r="D107" s="40"/>
      <x:c r="E107" s="40"/>
      <x:c r="F107" s="40"/>
      <x:c r="G107" s="44"/>
      <x:c r="H107" s="62" t="str">
        <x:f>IF($A107="","",IF($C107="Inflow",$G107,0))</x:f>
      </x:c>
      <x:c r="I107" s="62" t="str">
        <x:f>IF($A107="","",IF($C107="Outflow",$G107,0))</x:f>
      </x:c>
      <x:c r="J107" s="62" t="str">
        <x:f>IF($A107="","",SETUP!$B$8+SUM($H$6:H107)-SUM($I$6:I107))</x:f>
      </x:c>
      <x:c r="K107" s="96"/>
      <x:c r="L107" s="40"/>
    </x:row>
    <x:row r="108">
      <x:c r="A108" s="46"/>
      <x:c r="B108" s="40"/>
      <x:c r="C108" s="89" t="str">
        <x:f>IF($D108="","",IFERROR(INDEX(SETUP!$B$16:$B$35,MATCH($D108,SETUP!$A$16:$A$35,0)),""))</x:f>
      </x:c>
      <x:c r="D108" s="40"/>
      <x:c r="E108" s="40"/>
      <x:c r="F108" s="40"/>
      <x:c r="G108" s="44"/>
      <x:c r="H108" s="62" t="str">
        <x:f>IF($A108="","",IF($C108="Inflow",$G108,0))</x:f>
      </x:c>
      <x:c r="I108" s="62" t="str">
        <x:f>IF($A108="","",IF($C108="Outflow",$G108,0))</x:f>
      </x:c>
      <x:c r="J108" s="62" t="str">
        <x:f>IF($A108="","",SETUP!$B$8+SUM($H$6:H108)-SUM($I$6:I108))</x:f>
      </x:c>
      <x:c r="K108" s="96"/>
      <x:c r="L108" s="40"/>
    </x:row>
    <x:row r="109">
      <x:c r="A109" s="46"/>
      <x:c r="B109" s="40"/>
      <x:c r="C109" s="89" t="str">
        <x:f>IF($D109="","",IFERROR(INDEX(SETUP!$B$16:$B$35,MATCH($D109,SETUP!$A$16:$A$35,0)),""))</x:f>
      </x:c>
      <x:c r="D109" s="40"/>
      <x:c r="E109" s="40"/>
      <x:c r="F109" s="40"/>
      <x:c r="G109" s="44"/>
      <x:c r="H109" s="62" t="str">
        <x:f>IF($A109="","",IF($C109="Inflow",$G109,0))</x:f>
      </x:c>
      <x:c r="I109" s="62" t="str">
        <x:f>IF($A109="","",IF($C109="Outflow",$G109,0))</x:f>
      </x:c>
      <x:c r="J109" s="62" t="str">
        <x:f>IF($A109="","",SETUP!$B$8+SUM($H$6:H109)-SUM($I$6:I109))</x:f>
      </x:c>
      <x:c r="K109" s="96"/>
      <x:c r="L109" s="40"/>
    </x:row>
    <x:row r="110">
      <x:c r="A110" s="46"/>
      <x:c r="B110" s="40"/>
      <x:c r="C110" s="89" t="str">
        <x:f>IF($D110="","",IFERROR(INDEX(SETUP!$B$16:$B$35,MATCH($D110,SETUP!$A$16:$A$35,0)),""))</x:f>
      </x:c>
      <x:c r="D110" s="40"/>
      <x:c r="E110" s="40"/>
      <x:c r="F110" s="40"/>
      <x:c r="G110" s="44"/>
      <x:c r="H110" s="62" t="str">
        <x:f>IF($A110="","",IF($C110="Inflow",$G110,0))</x:f>
      </x:c>
      <x:c r="I110" s="62" t="str">
        <x:f>IF($A110="","",IF($C110="Outflow",$G110,0))</x:f>
      </x:c>
      <x:c r="J110" s="62" t="str">
        <x:f>IF($A110="","",SETUP!$B$8+SUM($H$6:H110)-SUM($I$6:I110))</x:f>
      </x:c>
      <x:c r="K110" s="96"/>
      <x:c r="L110" s="40"/>
    </x:row>
    <x:row r="111">
      <x:c r="A111" s="46"/>
      <x:c r="B111" s="40"/>
      <x:c r="C111" s="89" t="str">
        <x:f>IF($D111="","",IFERROR(INDEX(SETUP!$B$16:$B$35,MATCH($D111,SETUP!$A$16:$A$35,0)),""))</x:f>
      </x:c>
      <x:c r="D111" s="40"/>
      <x:c r="E111" s="40"/>
      <x:c r="F111" s="40"/>
      <x:c r="G111" s="44"/>
      <x:c r="H111" s="62" t="str">
        <x:f>IF($A111="","",IF($C111="Inflow",$G111,0))</x:f>
      </x:c>
      <x:c r="I111" s="62" t="str">
        <x:f>IF($A111="","",IF($C111="Outflow",$G111,0))</x:f>
      </x:c>
      <x:c r="J111" s="62" t="str">
        <x:f>IF($A111="","",SETUP!$B$8+SUM($H$6:H111)-SUM($I$6:I111))</x:f>
      </x:c>
      <x:c r="K111" s="96"/>
      <x:c r="L111" s="40"/>
    </x:row>
    <x:row r="112">
      <x:c r="A112" s="46"/>
      <x:c r="B112" s="40"/>
      <x:c r="C112" s="89" t="str">
        <x:f>IF($D112="","",IFERROR(INDEX(SETUP!$B$16:$B$35,MATCH($D112,SETUP!$A$16:$A$35,0)),""))</x:f>
      </x:c>
      <x:c r="D112" s="40"/>
      <x:c r="E112" s="40"/>
      <x:c r="F112" s="40"/>
      <x:c r="G112" s="44"/>
      <x:c r="H112" s="62" t="str">
        <x:f>IF($A112="","",IF($C112="Inflow",$G112,0))</x:f>
      </x:c>
      <x:c r="I112" s="62" t="str">
        <x:f>IF($A112="","",IF($C112="Outflow",$G112,0))</x:f>
      </x:c>
      <x:c r="J112" s="62" t="str">
        <x:f>IF($A112="","",SETUP!$B$8+SUM($H$6:H112)-SUM($I$6:I112))</x:f>
      </x:c>
      <x:c r="K112" s="96"/>
      <x:c r="L112" s="40"/>
    </x:row>
    <x:row r="113">
      <x:c r="A113" s="46"/>
      <x:c r="B113" s="40"/>
      <x:c r="C113" s="89" t="str">
        <x:f>IF($D113="","",IFERROR(INDEX(SETUP!$B$16:$B$35,MATCH($D113,SETUP!$A$16:$A$35,0)),""))</x:f>
      </x:c>
      <x:c r="D113" s="40"/>
      <x:c r="E113" s="40"/>
      <x:c r="F113" s="40"/>
      <x:c r="G113" s="44"/>
      <x:c r="H113" s="62" t="str">
        <x:f>IF($A113="","",IF($C113="Inflow",$G113,0))</x:f>
      </x:c>
      <x:c r="I113" s="62" t="str">
        <x:f>IF($A113="","",IF($C113="Outflow",$G113,0))</x:f>
      </x:c>
      <x:c r="J113" s="62" t="str">
        <x:f>IF($A113="","",SETUP!$B$8+SUM($H$6:H113)-SUM($I$6:I113))</x:f>
      </x:c>
      <x:c r="K113" s="96"/>
      <x:c r="L113" s="40"/>
    </x:row>
    <x:row r="114">
      <x:c r="A114" s="46"/>
      <x:c r="B114" s="40"/>
      <x:c r="C114" s="89" t="str">
        <x:f>IF($D114="","",IFERROR(INDEX(SETUP!$B$16:$B$35,MATCH($D114,SETUP!$A$16:$A$35,0)),""))</x:f>
      </x:c>
      <x:c r="D114" s="40"/>
      <x:c r="E114" s="40"/>
      <x:c r="F114" s="40"/>
      <x:c r="G114" s="44"/>
      <x:c r="H114" s="62" t="str">
        <x:f>IF($A114="","",IF($C114="Inflow",$G114,0))</x:f>
      </x:c>
      <x:c r="I114" s="62" t="str">
        <x:f>IF($A114="","",IF($C114="Outflow",$G114,0))</x:f>
      </x:c>
      <x:c r="J114" s="62" t="str">
        <x:f>IF($A114="","",SETUP!$B$8+SUM($H$6:H114)-SUM($I$6:I114))</x:f>
      </x:c>
      <x:c r="K114" s="96"/>
      <x:c r="L114" s="40"/>
    </x:row>
    <x:row r="115">
      <x:c r="A115" s="46"/>
      <x:c r="B115" s="40"/>
      <x:c r="C115" s="89" t="str">
        <x:f>IF($D115="","",IFERROR(INDEX(SETUP!$B$16:$B$35,MATCH($D115,SETUP!$A$16:$A$35,0)),""))</x:f>
      </x:c>
      <x:c r="D115" s="40"/>
      <x:c r="E115" s="40"/>
      <x:c r="F115" s="40"/>
      <x:c r="G115" s="44"/>
      <x:c r="H115" s="62" t="str">
        <x:f>IF($A115="","",IF($C115="Inflow",$G115,0))</x:f>
      </x:c>
      <x:c r="I115" s="62" t="str">
        <x:f>IF($A115="","",IF($C115="Outflow",$G115,0))</x:f>
      </x:c>
      <x:c r="J115" s="62" t="str">
        <x:f>IF($A115="","",SETUP!$B$8+SUM($H$6:H115)-SUM($I$6:I115))</x:f>
      </x:c>
      <x:c r="K115" s="96"/>
      <x:c r="L115" s="40"/>
    </x:row>
    <x:row r="116">
      <x:c r="A116" s="46"/>
      <x:c r="B116" s="40"/>
      <x:c r="C116" s="89" t="str">
        <x:f>IF($D116="","",IFERROR(INDEX(SETUP!$B$16:$B$35,MATCH($D116,SETUP!$A$16:$A$35,0)),""))</x:f>
      </x:c>
      <x:c r="D116" s="40"/>
      <x:c r="E116" s="40"/>
      <x:c r="F116" s="40"/>
      <x:c r="G116" s="44"/>
      <x:c r="H116" s="62" t="str">
        <x:f>IF($A116="","",IF($C116="Inflow",$G116,0))</x:f>
      </x:c>
      <x:c r="I116" s="62" t="str">
        <x:f>IF($A116="","",IF($C116="Outflow",$G116,0))</x:f>
      </x:c>
      <x:c r="J116" s="62" t="str">
        <x:f>IF($A116="","",SETUP!$B$8+SUM($H$6:H116)-SUM($I$6:I116))</x:f>
      </x:c>
      <x:c r="K116" s="96"/>
      <x:c r="L116" s="40"/>
    </x:row>
    <x:row r="117">
      <x:c r="A117" s="46"/>
      <x:c r="B117" s="40"/>
      <x:c r="C117" s="89" t="str">
        <x:f>IF($D117="","",IFERROR(INDEX(SETUP!$B$16:$B$35,MATCH($D117,SETUP!$A$16:$A$35,0)),""))</x:f>
      </x:c>
      <x:c r="D117" s="40"/>
      <x:c r="E117" s="40"/>
      <x:c r="F117" s="40"/>
      <x:c r="G117" s="44"/>
      <x:c r="H117" s="62" t="str">
        <x:f>IF($A117="","",IF($C117="Inflow",$G117,0))</x:f>
      </x:c>
      <x:c r="I117" s="62" t="str">
        <x:f>IF($A117="","",IF($C117="Outflow",$G117,0))</x:f>
      </x:c>
      <x:c r="J117" s="62" t="str">
        <x:f>IF($A117="","",SETUP!$B$8+SUM($H$6:H117)-SUM($I$6:I117))</x:f>
      </x:c>
      <x:c r="K117" s="96"/>
      <x:c r="L117" s="40"/>
    </x:row>
    <x:row r="118">
      <x:c r="A118" s="46"/>
      <x:c r="B118" s="40"/>
      <x:c r="C118" s="89" t="str">
        <x:f>IF($D118="","",IFERROR(INDEX(SETUP!$B$16:$B$35,MATCH($D118,SETUP!$A$16:$A$35,0)),""))</x:f>
      </x:c>
      <x:c r="D118" s="40"/>
      <x:c r="E118" s="40"/>
      <x:c r="F118" s="40"/>
      <x:c r="G118" s="44"/>
      <x:c r="H118" s="62" t="str">
        <x:f>IF($A118="","",IF($C118="Inflow",$G118,0))</x:f>
      </x:c>
      <x:c r="I118" s="62" t="str">
        <x:f>IF($A118="","",IF($C118="Outflow",$G118,0))</x:f>
      </x:c>
      <x:c r="J118" s="62" t="str">
        <x:f>IF($A118="","",SETUP!$B$8+SUM($H$6:H118)-SUM($I$6:I118))</x:f>
      </x:c>
      <x:c r="K118" s="96"/>
      <x:c r="L118" s="40"/>
    </x:row>
    <x:row r="119">
      <x:c r="A119" s="46"/>
      <x:c r="B119" s="40"/>
      <x:c r="C119" s="89" t="str">
        <x:f>IF($D119="","",IFERROR(INDEX(SETUP!$B$16:$B$35,MATCH($D119,SETUP!$A$16:$A$35,0)),""))</x:f>
      </x:c>
      <x:c r="D119" s="40"/>
      <x:c r="E119" s="40"/>
      <x:c r="F119" s="40"/>
      <x:c r="G119" s="44"/>
      <x:c r="H119" s="62" t="str">
        <x:f>IF($A119="","",IF($C119="Inflow",$G119,0))</x:f>
      </x:c>
      <x:c r="I119" s="62" t="str">
        <x:f>IF($A119="","",IF($C119="Outflow",$G119,0))</x:f>
      </x:c>
      <x:c r="J119" s="62" t="str">
        <x:f>IF($A119="","",SETUP!$B$8+SUM($H$6:H119)-SUM($I$6:I119))</x:f>
      </x:c>
      <x:c r="K119" s="96"/>
      <x:c r="L119" s="40"/>
    </x:row>
    <x:row r="120">
      <x:c r="A120" s="46"/>
      <x:c r="B120" s="40"/>
      <x:c r="C120" s="89" t="str">
        <x:f>IF($D120="","",IFERROR(INDEX(SETUP!$B$16:$B$35,MATCH($D120,SETUP!$A$16:$A$35,0)),""))</x:f>
      </x:c>
      <x:c r="D120" s="40"/>
      <x:c r="E120" s="40"/>
      <x:c r="F120" s="40"/>
      <x:c r="G120" s="44"/>
      <x:c r="H120" s="62" t="str">
        <x:f>IF($A120="","",IF($C120="Inflow",$G120,0))</x:f>
      </x:c>
      <x:c r="I120" s="62" t="str">
        <x:f>IF($A120="","",IF($C120="Outflow",$G120,0))</x:f>
      </x:c>
      <x:c r="J120" s="62" t="str">
        <x:f>IF($A120="","",SETUP!$B$8+SUM($H$6:H120)-SUM($I$6:I120))</x:f>
      </x:c>
      <x:c r="K120" s="96"/>
      <x:c r="L120" s="40"/>
    </x:row>
    <x:row r="121">
      <x:c r="A121" s="46"/>
      <x:c r="B121" s="40"/>
      <x:c r="C121" s="89" t="str">
        <x:f>IF($D121="","",IFERROR(INDEX(SETUP!$B$16:$B$35,MATCH($D121,SETUP!$A$16:$A$35,0)),""))</x:f>
      </x:c>
      <x:c r="D121" s="40"/>
      <x:c r="E121" s="40"/>
      <x:c r="F121" s="40"/>
      <x:c r="G121" s="44"/>
      <x:c r="H121" s="62" t="str">
        <x:f>IF($A121="","",IF($C121="Inflow",$G121,0))</x:f>
      </x:c>
      <x:c r="I121" s="62" t="str">
        <x:f>IF($A121="","",IF($C121="Outflow",$G121,0))</x:f>
      </x:c>
      <x:c r="J121" s="62" t="str">
        <x:f>IF($A121="","",SETUP!$B$8+SUM($H$6:H121)-SUM($I$6:I121))</x:f>
      </x:c>
      <x:c r="K121" s="96"/>
      <x:c r="L121" s="40"/>
    </x:row>
    <x:row r="122">
      <x:c r="A122" s="46"/>
      <x:c r="B122" s="40"/>
      <x:c r="C122" s="89" t="str">
        <x:f>IF($D122="","",IFERROR(INDEX(SETUP!$B$16:$B$35,MATCH($D122,SETUP!$A$16:$A$35,0)),""))</x:f>
      </x:c>
      <x:c r="D122" s="40"/>
      <x:c r="E122" s="40"/>
      <x:c r="F122" s="40"/>
      <x:c r="G122" s="44"/>
      <x:c r="H122" s="62" t="str">
        <x:f>IF($A122="","",IF($C122="Inflow",$G122,0))</x:f>
      </x:c>
      <x:c r="I122" s="62" t="str">
        <x:f>IF($A122="","",IF($C122="Outflow",$G122,0))</x:f>
      </x:c>
      <x:c r="J122" s="62" t="str">
        <x:f>IF($A122="","",SETUP!$B$8+SUM($H$6:H122)-SUM($I$6:I122))</x:f>
      </x:c>
      <x:c r="K122" s="96"/>
      <x:c r="L122" s="40"/>
    </x:row>
    <x:row r="123">
      <x:c r="A123" s="46"/>
      <x:c r="B123" s="40"/>
      <x:c r="C123" s="89" t="str">
        <x:f>IF($D123="","",IFERROR(INDEX(SETUP!$B$16:$B$35,MATCH($D123,SETUP!$A$16:$A$35,0)),""))</x:f>
      </x:c>
      <x:c r="D123" s="40"/>
      <x:c r="E123" s="40"/>
      <x:c r="F123" s="40"/>
      <x:c r="G123" s="44"/>
      <x:c r="H123" s="62" t="str">
        <x:f>IF($A123="","",IF($C123="Inflow",$G123,0))</x:f>
      </x:c>
      <x:c r="I123" s="62" t="str">
        <x:f>IF($A123="","",IF($C123="Outflow",$G123,0))</x:f>
      </x:c>
      <x:c r="J123" s="62" t="str">
        <x:f>IF($A123="","",SETUP!$B$8+SUM($H$6:H123)-SUM($I$6:I123))</x:f>
      </x:c>
      <x:c r="K123" s="96"/>
      <x:c r="L123" s="40"/>
    </x:row>
    <x:row r="124">
      <x:c r="A124" s="46"/>
      <x:c r="B124" s="40"/>
      <x:c r="C124" s="89" t="str">
        <x:f>IF($D124="","",IFERROR(INDEX(SETUP!$B$16:$B$35,MATCH($D124,SETUP!$A$16:$A$35,0)),""))</x:f>
      </x:c>
      <x:c r="D124" s="40"/>
      <x:c r="E124" s="40"/>
      <x:c r="F124" s="40"/>
      <x:c r="G124" s="44"/>
      <x:c r="H124" s="62" t="str">
        <x:f>IF($A124="","",IF($C124="Inflow",$G124,0))</x:f>
      </x:c>
      <x:c r="I124" s="62" t="str">
        <x:f>IF($A124="","",IF($C124="Outflow",$G124,0))</x:f>
      </x:c>
      <x:c r="J124" s="62" t="str">
        <x:f>IF($A124="","",SETUP!$B$8+SUM($H$6:H124)-SUM($I$6:I124))</x:f>
      </x:c>
      <x:c r="K124" s="96"/>
      <x:c r="L124" s="40"/>
    </x:row>
    <x:row r="125">
      <x:c r="A125" s="46"/>
      <x:c r="B125" s="40"/>
      <x:c r="C125" s="89" t="str">
        <x:f>IF($D125="","",IFERROR(INDEX(SETUP!$B$16:$B$35,MATCH($D125,SETUP!$A$16:$A$35,0)),""))</x:f>
      </x:c>
      <x:c r="D125" s="40"/>
      <x:c r="E125" s="40"/>
      <x:c r="F125" s="40"/>
      <x:c r="G125" s="44"/>
      <x:c r="H125" s="62" t="str">
        <x:f>IF($A125="","",IF($C125="Inflow",$G125,0))</x:f>
      </x:c>
      <x:c r="I125" s="62" t="str">
        <x:f>IF($A125="","",IF($C125="Outflow",$G125,0))</x:f>
      </x:c>
      <x:c r="J125" s="62" t="str">
        <x:f>IF($A125="","",SETUP!$B$8+SUM($H$6:H125)-SUM($I$6:I125))</x:f>
      </x:c>
      <x:c r="K125" s="96"/>
      <x:c r="L125" s="40"/>
    </x:row>
    <x:row r="126">
      <x:c r="A126" s="46"/>
      <x:c r="B126" s="40"/>
      <x:c r="C126" s="89" t="str">
        <x:f>IF($D126="","",IFERROR(INDEX(SETUP!$B$16:$B$35,MATCH($D126,SETUP!$A$16:$A$35,0)),""))</x:f>
      </x:c>
      <x:c r="D126" s="40"/>
      <x:c r="E126" s="40"/>
      <x:c r="F126" s="40"/>
      <x:c r="G126" s="44"/>
      <x:c r="H126" s="62" t="str">
        <x:f>IF($A126="","",IF($C126="Inflow",$G126,0))</x:f>
      </x:c>
      <x:c r="I126" s="62" t="str">
        <x:f>IF($A126="","",IF($C126="Outflow",$G126,0))</x:f>
      </x:c>
      <x:c r="J126" s="62" t="str">
        <x:f>IF($A126="","",SETUP!$B$8+SUM($H$6:H126)-SUM($I$6:I126))</x:f>
      </x:c>
      <x:c r="K126" s="96"/>
      <x:c r="L126" s="40"/>
    </x:row>
    <x:row r="127">
      <x:c r="A127" s="46"/>
      <x:c r="B127" s="40"/>
      <x:c r="C127" s="89" t="str">
        <x:f>IF($D127="","",IFERROR(INDEX(SETUP!$B$16:$B$35,MATCH($D127,SETUP!$A$16:$A$35,0)),""))</x:f>
      </x:c>
      <x:c r="D127" s="40"/>
      <x:c r="E127" s="40"/>
      <x:c r="F127" s="40"/>
      <x:c r="G127" s="44"/>
      <x:c r="H127" s="62" t="str">
        <x:f>IF($A127="","",IF($C127="Inflow",$G127,0))</x:f>
      </x:c>
      <x:c r="I127" s="62" t="str">
        <x:f>IF($A127="","",IF($C127="Outflow",$G127,0))</x:f>
      </x:c>
      <x:c r="J127" s="62" t="str">
        <x:f>IF($A127="","",SETUP!$B$8+SUM($H$6:H127)-SUM($I$6:I127))</x:f>
      </x:c>
      <x:c r="K127" s="96"/>
      <x:c r="L127" s="40"/>
    </x:row>
    <x:row r="128">
      <x:c r="A128" s="46"/>
      <x:c r="B128" s="40"/>
      <x:c r="C128" s="89" t="str">
        <x:f>IF($D128="","",IFERROR(INDEX(SETUP!$B$16:$B$35,MATCH($D128,SETUP!$A$16:$A$35,0)),""))</x:f>
      </x:c>
      <x:c r="D128" s="40"/>
      <x:c r="E128" s="40"/>
      <x:c r="F128" s="40"/>
      <x:c r="G128" s="44"/>
      <x:c r="H128" s="62" t="str">
        <x:f>IF($A128="","",IF($C128="Inflow",$G128,0))</x:f>
      </x:c>
      <x:c r="I128" s="62" t="str">
        <x:f>IF($A128="","",IF($C128="Outflow",$G128,0))</x:f>
      </x:c>
      <x:c r="J128" s="62" t="str">
        <x:f>IF($A128="","",SETUP!$B$8+SUM($H$6:H128)-SUM($I$6:I128))</x:f>
      </x:c>
      <x:c r="K128" s="96"/>
      <x:c r="L128" s="40"/>
    </x:row>
    <x:row r="129">
      <x:c r="A129" s="46"/>
      <x:c r="B129" s="40"/>
      <x:c r="C129" s="89" t="str">
        <x:f>IF($D129="","",IFERROR(INDEX(SETUP!$B$16:$B$35,MATCH($D129,SETUP!$A$16:$A$35,0)),""))</x:f>
      </x:c>
      <x:c r="D129" s="40"/>
      <x:c r="E129" s="40"/>
      <x:c r="F129" s="40"/>
      <x:c r="G129" s="44"/>
      <x:c r="H129" s="62" t="str">
        <x:f>IF($A129="","",IF($C129="Inflow",$G129,0))</x:f>
      </x:c>
      <x:c r="I129" s="62" t="str">
        <x:f>IF($A129="","",IF($C129="Outflow",$G129,0))</x:f>
      </x:c>
      <x:c r="J129" s="62" t="str">
        <x:f>IF($A129="","",SETUP!$B$8+SUM($H$6:H129)-SUM($I$6:I129))</x:f>
      </x:c>
      <x:c r="K129" s="96"/>
      <x:c r="L129" s="40"/>
    </x:row>
    <x:row r="130">
      <x:c r="A130" s="46"/>
      <x:c r="B130" s="40"/>
      <x:c r="C130" s="89" t="str">
        <x:f>IF($D130="","",IFERROR(INDEX(SETUP!$B$16:$B$35,MATCH($D130,SETUP!$A$16:$A$35,0)),""))</x:f>
      </x:c>
      <x:c r="D130" s="40"/>
      <x:c r="E130" s="40"/>
      <x:c r="F130" s="40"/>
      <x:c r="G130" s="44"/>
      <x:c r="H130" s="62" t="str">
        <x:f>IF($A130="","",IF($C130="Inflow",$G130,0))</x:f>
      </x:c>
      <x:c r="I130" s="62" t="str">
        <x:f>IF($A130="","",IF($C130="Outflow",$G130,0))</x:f>
      </x:c>
      <x:c r="J130" s="62" t="str">
        <x:f>IF($A130="","",SETUP!$B$8+SUM($H$6:H130)-SUM($I$6:I130))</x:f>
      </x:c>
      <x:c r="K130" s="96"/>
      <x:c r="L130" s="40"/>
    </x:row>
    <x:row r="131">
      <x:c r="A131" s="46"/>
      <x:c r="B131" s="40"/>
      <x:c r="C131" s="89" t="str">
        <x:f>IF($D131="","",IFERROR(INDEX(SETUP!$B$16:$B$35,MATCH($D131,SETUP!$A$16:$A$35,0)),""))</x:f>
      </x:c>
      <x:c r="D131" s="40"/>
      <x:c r="E131" s="40"/>
      <x:c r="F131" s="40"/>
      <x:c r="G131" s="44"/>
      <x:c r="H131" s="62" t="str">
        <x:f>IF($A131="","",IF($C131="Inflow",$G131,0))</x:f>
      </x:c>
      <x:c r="I131" s="62" t="str">
        <x:f>IF($A131="","",IF($C131="Outflow",$G131,0))</x:f>
      </x:c>
      <x:c r="J131" s="62" t="str">
        <x:f>IF($A131="","",SETUP!$B$8+SUM($H$6:H131)-SUM($I$6:I131))</x:f>
      </x:c>
      <x:c r="K131" s="96"/>
      <x:c r="L131" s="40"/>
    </x:row>
    <x:row r="132">
      <x:c r="A132" s="46"/>
      <x:c r="B132" s="40"/>
      <x:c r="C132" s="89" t="str">
        <x:f>IF($D132="","",IFERROR(INDEX(SETUP!$B$16:$B$35,MATCH($D132,SETUP!$A$16:$A$35,0)),""))</x:f>
      </x:c>
      <x:c r="D132" s="40"/>
      <x:c r="E132" s="40"/>
      <x:c r="F132" s="40"/>
      <x:c r="G132" s="44"/>
      <x:c r="H132" s="62" t="str">
        <x:f>IF($A132="","",IF($C132="Inflow",$G132,0))</x:f>
      </x:c>
      <x:c r="I132" s="62" t="str">
        <x:f>IF($A132="","",IF($C132="Outflow",$G132,0))</x:f>
      </x:c>
      <x:c r="J132" s="62" t="str">
        <x:f>IF($A132="","",SETUP!$B$8+SUM($H$6:H132)-SUM($I$6:I132))</x:f>
      </x:c>
      <x:c r="K132" s="96"/>
      <x:c r="L132" s="40"/>
    </x:row>
    <x:row r="133">
      <x:c r="A133" s="46"/>
      <x:c r="B133" s="40"/>
      <x:c r="C133" s="89" t="str">
        <x:f>IF($D133="","",IFERROR(INDEX(SETUP!$B$16:$B$35,MATCH($D133,SETUP!$A$16:$A$35,0)),""))</x:f>
      </x:c>
      <x:c r="D133" s="40"/>
      <x:c r="E133" s="40"/>
      <x:c r="F133" s="40"/>
      <x:c r="G133" s="44"/>
      <x:c r="H133" s="62" t="str">
        <x:f>IF($A133="","",IF($C133="Inflow",$G133,0))</x:f>
      </x:c>
      <x:c r="I133" s="62" t="str">
        <x:f>IF($A133="","",IF($C133="Outflow",$G133,0))</x:f>
      </x:c>
      <x:c r="J133" s="62" t="str">
        <x:f>IF($A133="","",SETUP!$B$8+SUM($H$6:H133)-SUM($I$6:I133))</x:f>
      </x:c>
      <x:c r="K133" s="96"/>
      <x:c r="L133" s="40"/>
    </x:row>
    <x:row r="134">
      <x:c r="A134" s="46"/>
      <x:c r="B134" s="40"/>
      <x:c r="C134" s="89" t="str">
        <x:f>IF($D134="","",IFERROR(INDEX(SETUP!$B$16:$B$35,MATCH($D134,SETUP!$A$16:$A$35,0)),""))</x:f>
      </x:c>
      <x:c r="D134" s="40"/>
      <x:c r="E134" s="40"/>
      <x:c r="F134" s="40"/>
      <x:c r="G134" s="44"/>
      <x:c r="H134" s="62" t="str">
        <x:f>IF($A134="","",IF($C134="Inflow",$G134,0))</x:f>
      </x:c>
      <x:c r="I134" s="62" t="str">
        <x:f>IF($A134="","",IF($C134="Outflow",$G134,0))</x:f>
      </x:c>
      <x:c r="J134" s="62" t="str">
        <x:f>IF($A134="","",SETUP!$B$8+SUM($H$6:H134)-SUM($I$6:I134))</x:f>
      </x:c>
      <x:c r="K134" s="96"/>
      <x:c r="L134" s="40"/>
    </x:row>
    <x:row r="135">
      <x:c r="A135" s="46"/>
      <x:c r="B135" s="40"/>
      <x:c r="C135" s="89" t="str">
        <x:f>IF($D135="","",IFERROR(INDEX(SETUP!$B$16:$B$35,MATCH($D135,SETUP!$A$16:$A$35,0)),""))</x:f>
      </x:c>
      <x:c r="D135" s="40"/>
      <x:c r="E135" s="40"/>
      <x:c r="F135" s="40"/>
      <x:c r="G135" s="44"/>
      <x:c r="H135" s="62" t="str">
        <x:f>IF($A135="","",IF($C135="Inflow",$G135,0))</x:f>
      </x:c>
      <x:c r="I135" s="62" t="str">
        <x:f>IF($A135="","",IF($C135="Outflow",$G135,0))</x:f>
      </x:c>
      <x:c r="J135" s="62" t="str">
        <x:f>IF($A135="","",SETUP!$B$8+SUM($H$6:H135)-SUM($I$6:I135))</x:f>
      </x:c>
      <x:c r="K135" s="96"/>
      <x:c r="L135" s="40"/>
    </x:row>
    <x:row r="136">
      <x:c r="A136" s="46"/>
      <x:c r="B136" s="40"/>
      <x:c r="C136" s="89" t="str">
        <x:f>IF($D136="","",IFERROR(INDEX(SETUP!$B$16:$B$35,MATCH($D136,SETUP!$A$16:$A$35,0)),""))</x:f>
      </x:c>
      <x:c r="D136" s="40"/>
      <x:c r="E136" s="40"/>
      <x:c r="F136" s="40"/>
      <x:c r="G136" s="44"/>
      <x:c r="H136" s="62" t="str">
        <x:f>IF($A136="","",IF($C136="Inflow",$G136,0))</x:f>
      </x:c>
      <x:c r="I136" s="62" t="str">
        <x:f>IF($A136="","",IF($C136="Outflow",$G136,0))</x:f>
      </x:c>
      <x:c r="J136" s="62" t="str">
        <x:f>IF($A136="","",SETUP!$B$8+SUM($H$6:H136)-SUM($I$6:I136))</x:f>
      </x:c>
      <x:c r="K136" s="96"/>
      <x:c r="L136" s="40"/>
    </x:row>
    <x:row r="137">
      <x:c r="A137" s="46"/>
      <x:c r="B137" s="40"/>
      <x:c r="C137" s="89" t="str">
        <x:f>IF($D137="","",IFERROR(INDEX(SETUP!$B$16:$B$35,MATCH($D137,SETUP!$A$16:$A$35,0)),""))</x:f>
      </x:c>
      <x:c r="D137" s="40"/>
      <x:c r="E137" s="40"/>
      <x:c r="F137" s="40"/>
      <x:c r="G137" s="44"/>
      <x:c r="H137" s="62" t="str">
        <x:f>IF($A137="","",IF($C137="Inflow",$G137,0))</x:f>
      </x:c>
      <x:c r="I137" s="62" t="str">
        <x:f>IF($A137="","",IF($C137="Outflow",$G137,0))</x:f>
      </x:c>
      <x:c r="J137" s="62" t="str">
        <x:f>IF($A137="","",SETUP!$B$8+SUM($H$6:H137)-SUM($I$6:I137))</x:f>
      </x:c>
      <x:c r="K137" s="96"/>
      <x:c r="L137" s="40"/>
    </x:row>
    <x:row r="138">
      <x:c r="A138" s="46"/>
      <x:c r="B138" s="40"/>
      <x:c r="C138" s="89" t="str">
        <x:f>IF($D138="","",IFERROR(INDEX(SETUP!$B$16:$B$35,MATCH($D138,SETUP!$A$16:$A$35,0)),""))</x:f>
      </x:c>
      <x:c r="D138" s="40"/>
      <x:c r="E138" s="40"/>
      <x:c r="F138" s="40"/>
      <x:c r="G138" s="44"/>
      <x:c r="H138" s="62" t="str">
        <x:f>IF($A138="","",IF($C138="Inflow",$G138,0))</x:f>
      </x:c>
      <x:c r="I138" s="62" t="str">
        <x:f>IF($A138="","",IF($C138="Outflow",$G138,0))</x:f>
      </x:c>
      <x:c r="J138" s="62" t="str">
        <x:f>IF($A138="","",SETUP!$B$8+SUM($H$6:H138)-SUM($I$6:I138))</x:f>
      </x:c>
      <x:c r="K138" s="96"/>
      <x:c r="L138" s="40"/>
    </x:row>
    <x:row r="139">
      <x:c r="A139" s="46"/>
      <x:c r="B139" s="40"/>
      <x:c r="C139" s="89" t="str">
        <x:f>IF($D139="","",IFERROR(INDEX(SETUP!$B$16:$B$35,MATCH($D139,SETUP!$A$16:$A$35,0)),""))</x:f>
      </x:c>
      <x:c r="D139" s="40"/>
      <x:c r="E139" s="40"/>
      <x:c r="F139" s="40"/>
      <x:c r="G139" s="44"/>
      <x:c r="H139" s="62" t="str">
        <x:f>IF($A139="","",IF($C139="Inflow",$G139,0))</x:f>
      </x:c>
      <x:c r="I139" s="62" t="str">
        <x:f>IF($A139="","",IF($C139="Outflow",$G139,0))</x:f>
      </x:c>
      <x:c r="J139" s="62" t="str">
        <x:f>IF($A139="","",SETUP!$B$8+SUM($H$6:H139)-SUM($I$6:I139))</x:f>
      </x:c>
      <x:c r="K139" s="96"/>
      <x:c r="L139" s="40"/>
    </x:row>
    <x:row r="140">
      <x:c r="A140" s="46"/>
      <x:c r="B140" s="40"/>
      <x:c r="C140" s="89" t="str">
        <x:f>IF($D140="","",IFERROR(INDEX(SETUP!$B$16:$B$35,MATCH($D140,SETUP!$A$16:$A$35,0)),""))</x:f>
      </x:c>
      <x:c r="D140" s="40"/>
      <x:c r="E140" s="40"/>
      <x:c r="F140" s="40"/>
      <x:c r="G140" s="44"/>
      <x:c r="H140" s="62" t="str">
        <x:f>IF($A140="","",IF($C140="Inflow",$G140,0))</x:f>
      </x:c>
      <x:c r="I140" s="62" t="str">
        <x:f>IF($A140="","",IF($C140="Outflow",$G140,0))</x:f>
      </x:c>
      <x:c r="J140" s="62" t="str">
        <x:f>IF($A140="","",SETUP!$B$8+SUM($H$6:H140)-SUM($I$6:I140))</x:f>
      </x:c>
      <x:c r="K140" s="96"/>
      <x:c r="L140" s="40"/>
    </x:row>
    <x:row r="141">
      <x:c r="A141" s="46"/>
      <x:c r="B141" s="40"/>
      <x:c r="C141" s="89" t="str">
        <x:f>IF($D141="","",IFERROR(INDEX(SETUP!$B$16:$B$35,MATCH($D141,SETUP!$A$16:$A$35,0)),""))</x:f>
      </x:c>
      <x:c r="D141" s="40"/>
      <x:c r="E141" s="40"/>
      <x:c r="F141" s="40"/>
      <x:c r="G141" s="44"/>
      <x:c r="H141" s="62" t="str">
        <x:f>IF($A141="","",IF($C141="Inflow",$G141,0))</x:f>
      </x:c>
      <x:c r="I141" s="62" t="str">
        <x:f>IF($A141="","",IF($C141="Outflow",$G141,0))</x:f>
      </x:c>
      <x:c r="J141" s="62" t="str">
        <x:f>IF($A141="","",SETUP!$B$8+SUM($H$6:H141)-SUM($I$6:I141))</x:f>
      </x:c>
      <x:c r="K141" s="96"/>
      <x:c r="L141" s="40"/>
    </x:row>
    <x:row r="142">
      <x:c r="A142" s="46"/>
      <x:c r="B142" s="40"/>
      <x:c r="C142" s="89" t="str">
        <x:f>IF($D142="","",IFERROR(INDEX(SETUP!$B$16:$B$35,MATCH($D142,SETUP!$A$16:$A$35,0)),""))</x:f>
      </x:c>
      <x:c r="D142" s="40"/>
      <x:c r="E142" s="40"/>
      <x:c r="F142" s="40"/>
      <x:c r="G142" s="44"/>
      <x:c r="H142" s="62" t="str">
        <x:f>IF($A142="","",IF($C142="Inflow",$G142,0))</x:f>
      </x:c>
      <x:c r="I142" s="62" t="str">
        <x:f>IF($A142="","",IF($C142="Outflow",$G142,0))</x:f>
      </x:c>
      <x:c r="J142" s="62" t="str">
        <x:f>IF($A142="","",SETUP!$B$8+SUM($H$6:H142)-SUM($I$6:I142))</x:f>
      </x:c>
      <x:c r="K142" s="96"/>
      <x:c r="L142" s="40"/>
    </x:row>
    <x:row r="143">
      <x:c r="A143" s="46"/>
      <x:c r="B143" s="40"/>
      <x:c r="C143" s="89" t="str">
        <x:f>IF($D143="","",IFERROR(INDEX(SETUP!$B$16:$B$35,MATCH($D143,SETUP!$A$16:$A$35,0)),""))</x:f>
      </x:c>
      <x:c r="D143" s="40"/>
      <x:c r="E143" s="40"/>
      <x:c r="F143" s="40"/>
      <x:c r="G143" s="44"/>
      <x:c r="H143" s="62" t="str">
        <x:f>IF($A143="","",IF($C143="Inflow",$G143,0))</x:f>
      </x:c>
      <x:c r="I143" s="62" t="str">
        <x:f>IF($A143="","",IF($C143="Outflow",$G143,0))</x:f>
      </x:c>
      <x:c r="J143" s="62" t="str">
        <x:f>IF($A143="","",SETUP!$B$8+SUM($H$6:H143)-SUM($I$6:I143))</x:f>
      </x:c>
      <x:c r="K143" s="96"/>
      <x:c r="L143" s="40"/>
    </x:row>
    <x:row r="144">
      <x:c r="A144" s="46"/>
      <x:c r="B144" s="40"/>
      <x:c r="C144" s="89" t="str">
        <x:f>IF($D144="","",IFERROR(INDEX(SETUP!$B$16:$B$35,MATCH($D144,SETUP!$A$16:$A$35,0)),""))</x:f>
      </x:c>
      <x:c r="D144" s="40"/>
      <x:c r="E144" s="40"/>
      <x:c r="F144" s="40"/>
      <x:c r="G144" s="44"/>
      <x:c r="H144" s="62" t="str">
        <x:f>IF($A144="","",IF($C144="Inflow",$G144,0))</x:f>
      </x:c>
      <x:c r="I144" s="62" t="str">
        <x:f>IF($A144="","",IF($C144="Outflow",$G144,0))</x:f>
      </x:c>
      <x:c r="J144" s="62" t="str">
        <x:f>IF($A144="","",SETUP!$B$8+SUM($H$6:H144)-SUM($I$6:I144))</x:f>
      </x:c>
      <x:c r="K144" s="96"/>
      <x:c r="L144" s="40"/>
    </x:row>
    <x:row r="145">
      <x:c r="A145" s="46"/>
      <x:c r="B145" s="40"/>
      <x:c r="C145" s="89" t="str">
        <x:f>IF($D145="","",IFERROR(INDEX(SETUP!$B$16:$B$35,MATCH($D145,SETUP!$A$16:$A$35,0)),""))</x:f>
      </x:c>
      <x:c r="D145" s="40"/>
      <x:c r="E145" s="40"/>
      <x:c r="F145" s="40"/>
      <x:c r="G145" s="44"/>
      <x:c r="H145" s="62" t="str">
        <x:f>IF($A145="","",IF($C145="Inflow",$G145,0))</x:f>
      </x:c>
      <x:c r="I145" s="62" t="str">
        <x:f>IF($A145="","",IF($C145="Outflow",$G145,0))</x:f>
      </x:c>
      <x:c r="J145" s="62" t="str">
        <x:f>IF($A145="","",SETUP!$B$8+SUM($H$6:H145)-SUM($I$6:I145))</x:f>
      </x:c>
      <x:c r="K145" s="96"/>
      <x:c r="L145" s="40"/>
    </x:row>
    <x:row r="146">
      <x:c r="A146" s="46"/>
      <x:c r="B146" s="40"/>
      <x:c r="C146" s="89" t="str">
        <x:f>IF($D146="","",IFERROR(INDEX(SETUP!$B$16:$B$35,MATCH($D146,SETUP!$A$16:$A$35,0)),""))</x:f>
      </x:c>
      <x:c r="D146" s="40"/>
      <x:c r="E146" s="40"/>
      <x:c r="F146" s="40"/>
      <x:c r="G146" s="44"/>
      <x:c r="H146" s="62" t="str">
        <x:f>IF($A146="","",IF($C146="Inflow",$G146,0))</x:f>
      </x:c>
      <x:c r="I146" s="62" t="str">
        <x:f>IF($A146="","",IF($C146="Outflow",$G146,0))</x:f>
      </x:c>
      <x:c r="J146" s="62" t="str">
        <x:f>IF($A146="","",SETUP!$B$8+SUM($H$6:H146)-SUM($I$6:I146))</x:f>
      </x:c>
      <x:c r="K146" s="96"/>
      <x:c r="L146" s="40"/>
    </x:row>
    <x:row r="147">
      <x:c r="A147" s="46"/>
      <x:c r="B147" s="40"/>
      <x:c r="C147" s="89" t="str">
        <x:f>IF($D147="","",IFERROR(INDEX(SETUP!$B$16:$B$35,MATCH($D147,SETUP!$A$16:$A$35,0)),""))</x:f>
      </x:c>
      <x:c r="D147" s="40"/>
      <x:c r="E147" s="40"/>
      <x:c r="F147" s="40"/>
      <x:c r="G147" s="44"/>
      <x:c r="H147" s="62" t="str">
        <x:f>IF($A147="","",IF($C147="Inflow",$G147,0))</x:f>
      </x:c>
      <x:c r="I147" s="62" t="str">
        <x:f>IF($A147="","",IF($C147="Outflow",$G147,0))</x:f>
      </x:c>
      <x:c r="J147" s="62" t="str">
        <x:f>IF($A147="","",SETUP!$B$8+SUM($H$6:H147)-SUM($I$6:I147))</x:f>
      </x:c>
      <x:c r="K147" s="96"/>
      <x:c r="L147" s="40"/>
    </x:row>
    <x:row r="148">
      <x:c r="A148" s="46"/>
      <x:c r="B148" s="40"/>
      <x:c r="C148" s="89" t="str">
        <x:f>IF($D148="","",IFERROR(INDEX(SETUP!$B$16:$B$35,MATCH($D148,SETUP!$A$16:$A$35,0)),""))</x:f>
      </x:c>
      <x:c r="D148" s="40"/>
      <x:c r="E148" s="40"/>
      <x:c r="F148" s="40"/>
      <x:c r="G148" s="44"/>
      <x:c r="H148" s="62" t="str">
        <x:f>IF($A148="","",IF($C148="Inflow",$G148,0))</x:f>
      </x:c>
      <x:c r="I148" s="62" t="str">
        <x:f>IF($A148="","",IF($C148="Outflow",$G148,0))</x:f>
      </x:c>
      <x:c r="J148" s="62" t="str">
        <x:f>IF($A148="","",SETUP!$B$8+SUM($H$6:H148)-SUM($I$6:I148))</x:f>
      </x:c>
      <x:c r="K148" s="96"/>
      <x:c r="L148" s="40"/>
    </x:row>
    <x:row r="149">
      <x:c r="A149" s="46"/>
      <x:c r="B149" s="40"/>
      <x:c r="C149" s="89" t="str">
        <x:f>IF($D149="","",IFERROR(INDEX(SETUP!$B$16:$B$35,MATCH($D149,SETUP!$A$16:$A$35,0)),""))</x:f>
      </x:c>
      <x:c r="D149" s="40"/>
      <x:c r="E149" s="40"/>
      <x:c r="F149" s="40"/>
      <x:c r="G149" s="44"/>
      <x:c r="H149" s="62" t="str">
        <x:f>IF($A149="","",IF($C149="Inflow",$G149,0))</x:f>
      </x:c>
      <x:c r="I149" s="62" t="str">
        <x:f>IF($A149="","",IF($C149="Outflow",$G149,0))</x:f>
      </x:c>
      <x:c r="J149" s="62" t="str">
        <x:f>IF($A149="","",SETUP!$B$8+SUM($H$6:H149)-SUM($I$6:I149))</x:f>
      </x:c>
      <x:c r="K149" s="96"/>
      <x:c r="L149" s="40"/>
    </x:row>
    <x:row r="150">
      <x:c r="A150" s="46"/>
      <x:c r="B150" s="40"/>
      <x:c r="C150" s="89" t="str">
        <x:f>IF($D150="","",IFERROR(INDEX(SETUP!$B$16:$B$35,MATCH($D150,SETUP!$A$16:$A$35,0)),""))</x:f>
      </x:c>
      <x:c r="D150" s="40"/>
      <x:c r="E150" s="40"/>
      <x:c r="F150" s="40"/>
      <x:c r="G150" s="44"/>
      <x:c r="H150" s="62" t="str">
        <x:f>IF($A150="","",IF($C150="Inflow",$G150,0))</x:f>
      </x:c>
      <x:c r="I150" s="62" t="str">
        <x:f>IF($A150="","",IF($C150="Outflow",$G150,0))</x:f>
      </x:c>
      <x:c r="J150" s="62" t="str">
        <x:f>IF($A150="","",SETUP!$B$8+SUM($H$6:H150)-SUM($I$6:I150))</x:f>
      </x:c>
      <x:c r="K150" s="96"/>
      <x:c r="L150" s="40"/>
    </x:row>
    <x:row r="151">
      <x:c r="A151" s="46"/>
      <x:c r="B151" s="40"/>
      <x:c r="C151" s="89" t="str">
        <x:f>IF($D151="","",IFERROR(INDEX(SETUP!$B$16:$B$35,MATCH($D151,SETUP!$A$16:$A$35,0)),""))</x:f>
      </x:c>
      <x:c r="D151" s="40"/>
      <x:c r="E151" s="40"/>
      <x:c r="F151" s="40"/>
      <x:c r="G151" s="44"/>
      <x:c r="H151" s="62" t="str">
        <x:f>IF($A151="","",IF($C151="Inflow",$G151,0))</x:f>
      </x:c>
      <x:c r="I151" s="62" t="str">
        <x:f>IF($A151="","",IF($C151="Outflow",$G151,0))</x:f>
      </x:c>
      <x:c r="J151" s="62" t="str">
        <x:f>IF($A151="","",SETUP!$B$8+SUM($H$6:H151)-SUM($I$6:I151))</x:f>
      </x:c>
      <x:c r="K151" s="96"/>
      <x:c r="L151" s="40"/>
    </x:row>
    <x:row r="152">
      <x:c r="A152" s="46"/>
      <x:c r="B152" s="40"/>
      <x:c r="C152" s="89" t="str">
        <x:f>IF($D152="","",IFERROR(INDEX(SETUP!$B$16:$B$35,MATCH($D152,SETUP!$A$16:$A$35,0)),""))</x:f>
      </x:c>
      <x:c r="D152" s="40"/>
      <x:c r="E152" s="40"/>
      <x:c r="F152" s="40"/>
      <x:c r="G152" s="44"/>
      <x:c r="H152" s="62" t="str">
        <x:f>IF($A152="","",IF($C152="Inflow",$G152,0))</x:f>
      </x:c>
      <x:c r="I152" s="62" t="str">
        <x:f>IF($A152="","",IF($C152="Outflow",$G152,0))</x:f>
      </x:c>
      <x:c r="J152" s="62" t="str">
        <x:f>IF($A152="","",SETUP!$B$8+SUM($H$6:H152)-SUM($I$6:I152))</x:f>
      </x:c>
      <x:c r="K152" s="96"/>
      <x:c r="L152" s="40"/>
    </x:row>
    <x:row r="153">
      <x:c r="A153" s="46"/>
      <x:c r="B153" s="40"/>
      <x:c r="C153" s="89" t="str">
        <x:f>IF($D153="","",IFERROR(INDEX(SETUP!$B$16:$B$35,MATCH($D153,SETUP!$A$16:$A$35,0)),""))</x:f>
      </x:c>
      <x:c r="D153" s="40"/>
      <x:c r="E153" s="40"/>
      <x:c r="F153" s="40"/>
      <x:c r="G153" s="44"/>
      <x:c r="H153" s="62" t="str">
        <x:f>IF($A153="","",IF($C153="Inflow",$G153,0))</x:f>
      </x:c>
      <x:c r="I153" s="62" t="str">
        <x:f>IF($A153="","",IF($C153="Outflow",$G153,0))</x:f>
      </x:c>
      <x:c r="J153" s="62" t="str">
        <x:f>IF($A153="","",SETUP!$B$8+SUM($H$6:H153)-SUM($I$6:I153))</x:f>
      </x:c>
      <x:c r="K153" s="96"/>
      <x:c r="L153" s="40"/>
    </x:row>
    <x:row r="154">
      <x:c r="A154" s="46"/>
      <x:c r="B154" s="40"/>
      <x:c r="C154" s="89" t="str">
        <x:f>IF($D154="","",IFERROR(INDEX(SETUP!$B$16:$B$35,MATCH($D154,SETUP!$A$16:$A$35,0)),""))</x:f>
      </x:c>
      <x:c r="D154" s="40"/>
      <x:c r="E154" s="40"/>
      <x:c r="F154" s="40"/>
      <x:c r="G154" s="44"/>
      <x:c r="H154" s="62" t="str">
        <x:f>IF($A154="","",IF($C154="Inflow",$G154,0))</x:f>
      </x:c>
      <x:c r="I154" s="62" t="str">
        <x:f>IF($A154="","",IF($C154="Outflow",$G154,0))</x:f>
      </x:c>
      <x:c r="J154" s="62" t="str">
        <x:f>IF($A154="","",SETUP!$B$8+SUM($H$6:H154)-SUM($I$6:I154))</x:f>
      </x:c>
      <x:c r="K154" s="96"/>
      <x:c r="L154" s="40"/>
    </x:row>
    <x:row r="155">
      <x:c r="A155" s="46"/>
      <x:c r="B155" s="40"/>
      <x:c r="C155" s="89" t="str">
        <x:f>IF($D155="","",IFERROR(INDEX(SETUP!$B$16:$B$35,MATCH($D155,SETUP!$A$16:$A$35,0)),""))</x:f>
      </x:c>
      <x:c r="D155" s="40"/>
      <x:c r="E155" s="40"/>
      <x:c r="F155" s="40"/>
      <x:c r="G155" s="44"/>
      <x:c r="H155" s="62" t="str">
        <x:f>IF($A155="","",IF($C155="Inflow",$G155,0))</x:f>
      </x:c>
      <x:c r="I155" s="62" t="str">
        <x:f>IF($A155="","",IF($C155="Outflow",$G155,0))</x:f>
      </x:c>
      <x:c r="J155" s="62" t="str">
        <x:f>IF($A155="","",SETUP!$B$8+SUM($H$6:H155)-SUM($I$6:I155))</x:f>
      </x:c>
      <x:c r="K155" s="96"/>
      <x:c r="L155" s="40"/>
    </x:row>
    <x:row r="156">
      <x:c r="A156" s="46"/>
      <x:c r="B156" s="40"/>
      <x:c r="C156" s="89" t="str">
        <x:f>IF($D156="","",IFERROR(INDEX(SETUP!$B$16:$B$35,MATCH($D156,SETUP!$A$16:$A$35,0)),""))</x:f>
      </x:c>
      <x:c r="D156" s="40"/>
      <x:c r="E156" s="40"/>
      <x:c r="F156" s="40"/>
      <x:c r="G156" s="44"/>
      <x:c r="H156" s="62" t="str">
        <x:f>IF($A156="","",IF($C156="Inflow",$G156,0))</x:f>
      </x:c>
      <x:c r="I156" s="62" t="str">
        <x:f>IF($A156="","",IF($C156="Outflow",$G156,0))</x:f>
      </x:c>
      <x:c r="J156" s="62" t="str">
        <x:f>IF($A156="","",SETUP!$B$8+SUM($H$6:H156)-SUM($I$6:I156))</x:f>
      </x:c>
      <x:c r="K156" s="96"/>
      <x:c r="L156" s="40"/>
    </x:row>
    <x:row r="157">
      <x:c r="A157" s="46"/>
      <x:c r="B157" s="40"/>
      <x:c r="C157" s="89" t="str">
        <x:f>IF($D157="","",IFERROR(INDEX(SETUP!$B$16:$B$35,MATCH($D157,SETUP!$A$16:$A$35,0)),""))</x:f>
      </x:c>
      <x:c r="D157" s="40"/>
      <x:c r="E157" s="40"/>
      <x:c r="F157" s="40"/>
      <x:c r="G157" s="44"/>
      <x:c r="H157" s="62" t="str">
        <x:f>IF($A157="","",IF($C157="Inflow",$G157,0))</x:f>
      </x:c>
      <x:c r="I157" s="62" t="str">
        <x:f>IF($A157="","",IF($C157="Outflow",$G157,0))</x:f>
      </x:c>
      <x:c r="J157" s="62" t="str">
        <x:f>IF($A157="","",SETUP!$B$8+SUM($H$6:H157)-SUM($I$6:I157))</x:f>
      </x:c>
      <x:c r="K157" s="96"/>
      <x:c r="L157" s="40"/>
    </x:row>
    <x:row r="158">
      <x:c r="A158" s="46"/>
      <x:c r="B158" s="40"/>
      <x:c r="C158" s="89" t="str">
        <x:f>IF($D158="","",IFERROR(INDEX(SETUP!$B$16:$B$35,MATCH($D158,SETUP!$A$16:$A$35,0)),""))</x:f>
      </x:c>
      <x:c r="D158" s="40"/>
      <x:c r="E158" s="40"/>
      <x:c r="F158" s="40"/>
      <x:c r="G158" s="44"/>
      <x:c r="H158" s="62" t="str">
        <x:f>IF($A158="","",IF($C158="Inflow",$G158,0))</x:f>
      </x:c>
      <x:c r="I158" s="62" t="str">
        <x:f>IF($A158="","",IF($C158="Outflow",$G158,0))</x:f>
      </x:c>
      <x:c r="J158" s="62" t="str">
        <x:f>IF($A158="","",SETUP!$B$8+SUM($H$6:H158)-SUM($I$6:I158))</x:f>
      </x:c>
      <x:c r="K158" s="96"/>
      <x:c r="L158" s="40"/>
    </x:row>
    <x:row r="159">
      <x:c r="A159" s="46"/>
      <x:c r="B159" s="40"/>
      <x:c r="C159" s="89" t="str">
        <x:f>IF($D159="","",IFERROR(INDEX(SETUP!$B$16:$B$35,MATCH($D159,SETUP!$A$16:$A$35,0)),""))</x:f>
      </x:c>
      <x:c r="D159" s="40"/>
      <x:c r="E159" s="40"/>
      <x:c r="F159" s="40"/>
      <x:c r="G159" s="44"/>
      <x:c r="H159" s="62" t="str">
        <x:f>IF($A159="","",IF($C159="Inflow",$G159,0))</x:f>
      </x:c>
      <x:c r="I159" s="62" t="str">
        <x:f>IF($A159="","",IF($C159="Outflow",$G159,0))</x:f>
      </x:c>
      <x:c r="J159" s="62" t="str">
        <x:f>IF($A159="","",SETUP!$B$8+SUM($H$6:H159)-SUM($I$6:I159))</x:f>
      </x:c>
      <x:c r="K159" s="96"/>
      <x:c r="L159" s="40"/>
    </x:row>
    <x:row r="160">
      <x:c r="A160" s="46"/>
      <x:c r="B160" s="40"/>
      <x:c r="C160" s="89" t="str">
        <x:f>IF($D160="","",IFERROR(INDEX(SETUP!$B$16:$B$35,MATCH($D160,SETUP!$A$16:$A$35,0)),""))</x:f>
      </x:c>
      <x:c r="D160" s="40"/>
      <x:c r="E160" s="40"/>
      <x:c r="F160" s="40"/>
      <x:c r="G160" s="44"/>
      <x:c r="H160" s="62" t="str">
        <x:f>IF($A160="","",IF($C160="Inflow",$G160,0))</x:f>
      </x:c>
      <x:c r="I160" s="62" t="str">
        <x:f>IF($A160="","",IF($C160="Outflow",$G160,0))</x:f>
      </x:c>
      <x:c r="J160" s="62" t="str">
        <x:f>IF($A160="","",SETUP!$B$8+SUM($H$6:H160)-SUM($I$6:I160))</x:f>
      </x:c>
      <x:c r="K160" s="96"/>
      <x:c r="L160" s="40"/>
    </x:row>
    <x:row r="161">
      <x:c r="A161" s="46"/>
      <x:c r="B161" s="40"/>
      <x:c r="C161" s="89" t="str">
        <x:f>IF($D161="","",IFERROR(INDEX(SETUP!$B$16:$B$35,MATCH($D161,SETUP!$A$16:$A$35,0)),""))</x:f>
      </x:c>
      <x:c r="D161" s="40"/>
      <x:c r="E161" s="40"/>
      <x:c r="F161" s="40"/>
      <x:c r="G161" s="44"/>
      <x:c r="H161" s="62" t="str">
        <x:f>IF($A161="","",IF($C161="Inflow",$G161,0))</x:f>
      </x:c>
      <x:c r="I161" s="62" t="str">
        <x:f>IF($A161="","",IF($C161="Outflow",$G161,0))</x:f>
      </x:c>
      <x:c r="J161" s="62" t="str">
        <x:f>IF($A161="","",SETUP!$B$8+SUM($H$6:H161)-SUM($I$6:I161))</x:f>
      </x:c>
      <x:c r="K161" s="96"/>
      <x:c r="L161" s="40"/>
    </x:row>
    <x:row r="162">
      <x:c r="A162" s="46"/>
      <x:c r="B162" s="40"/>
      <x:c r="C162" s="89" t="str">
        <x:f>IF($D162="","",IFERROR(INDEX(SETUP!$B$16:$B$35,MATCH($D162,SETUP!$A$16:$A$35,0)),""))</x:f>
      </x:c>
      <x:c r="D162" s="40"/>
      <x:c r="E162" s="40"/>
      <x:c r="F162" s="40"/>
      <x:c r="G162" s="44"/>
      <x:c r="H162" s="62" t="str">
        <x:f>IF($A162="","",IF($C162="Inflow",$G162,0))</x:f>
      </x:c>
      <x:c r="I162" s="62" t="str">
        <x:f>IF($A162="","",IF($C162="Outflow",$G162,0))</x:f>
      </x:c>
      <x:c r="J162" s="62" t="str">
        <x:f>IF($A162="","",SETUP!$B$8+SUM($H$6:H162)-SUM($I$6:I162))</x:f>
      </x:c>
      <x:c r="K162" s="96"/>
      <x:c r="L162" s="40"/>
    </x:row>
    <x:row r="163">
      <x:c r="A163" s="46"/>
      <x:c r="B163" s="40"/>
      <x:c r="C163" s="89" t="str">
        <x:f>IF($D163="","",IFERROR(INDEX(SETUP!$B$16:$B$35,MATCH($D163,SETUP!$A$16:$A$35,0)),""))</x:f>
      </x:c>
      <x:c r="D163" s="40"/>
      <x:c r="E163" s="40"/>
      <x:c r="F163" s="40"/>
      <x:c r="G163" s="44"/>
      <x:c r="H163" s="62" t="str">
        <x:f>IF($A163="","",IF($C163="Inflow",$G163,0))</x:f>
      </x:c>
      <x:c r="I163" s="62" t="str">
        <x:f>IF($A163="","",IF($C163="Outflow",$G163,0))</x:f>
      </x:c>
      <x:c r="J163" s="62" t="str">
        <x:f>IF($A163="","",SETUP!$B$8+SUM($H$6:H163)-SUM($I$6:I163))</x:f>
      </x:c>
      <x:c r="K163" s="96"/>
      <x:c r="L163" s="40"/>
    </x:row>
    <x:row r="164">
      <x:c r="A164" s="46"/>
      <x:c r="B164" s="40"/>
      <x:c r="C164" s="89" t="str">
        <x:f>IF($D164="","",IFERROR(INDEX(SETUP!$B$16:$B$35,MATCH($D164,SETUP!$A$16:$A$35,0)),""))</x:f>
      </x:c>
      <x:c r="D164" s="40"/>
      <x:c r="E164" s="40"/>
      <x:c r="F164" s="40"/>
      <x:c r="G164" s="44"/>
      <x:c r="H164" s="62" t="str">
        <x:f>IF($A164="","",IF($C164="Inflow",$G164,0))</x:f>
      </x:c>
      <x:c r="I164" s="62" t="str">
        <x:f>IF($A164="","",IF($C164="Outflow",$G164,0))</x:f>
      </x:c>
      <x:c r="J164" s="62" t="str">
        <x:f>IF($A164="","",SETUP!$B$8+SUM($H$6:H164)-SUM($I$6:I164))</x:f>
      </x:c>
      <x:c r="K164" s="96"/>
      <x:c r="L164" s="40"/>
    </x:row>
    <x:row r="165">
      <x:c r="A165" s="46"/>
      <x:c r="B165" s="40"/>
      <x:c r="C165" s="89" t="str">
        <x:f>IF($D165="","",IFERROR(INDEX(SETUP!$B$16:$B$35,MATCH($D165,SETUP!$A$16:$A$35,0)),""))</x:f>
      </x:c>
      <x:c r="D165" s="40"/>
      <x:c r="E165" s="40"/>
      <x:c r="F165" s="40"/>
      <x:c r="G165" s="44"/>
      <x:c r="H165" s="62" t="str">
        <x:f>IF($A165="","",IF($C165="Inflow",$G165,0))</x:f>
      </x:c>
      <x:c r="I165" s="62" t="str">
        <x:f>IF($A165="","",IF($C165="Outflow",$G165,0))</x:f>
      </x:c>
      <x:c r="J165" s="62" t="str">
        <x:f>IF($A165="","",SETUP!$B$8+SUM($H$6:H165)-SUM($I$6:I165))</x:f>
      </x:c>
      <x:c r="K165" s="96"/>
      <x:c r="L165" s="40"/>
    </x:row>
    <x:row r="166">
      <x:c r="A166" s="46"/>
      <x:c r="B166" s="40"/>
      <x:c r="C166" s="89" t="str">
        <x:f>IF($D166="","",IFERROR(INDEX(SETUP!$B$16:$B$35,MATCH($D166,SETUP!$A$16:$A$35,0)),""))</x:f>
      </x:c>
      <x:c r="D166" s="40"/>
      <x:c r="E166" s="40"/>
      <x:c r="F166" s="40"/>
      <x:c r="G166" s="44"/>
      <x:c r="H166" s="62" t="str">
        <x:f>IF($A166="","",IF($C166="Inflow",$G166,0))</x:f>
      </x:c>
      <x:c r="I166" s="62" t="str">
        <x:f>IF($A166="","",IF($C166="Outflow",$G166,0))</x:f>
      </x:c>
      <x:c r="J166" s="62" t="str">
        <x:f>IF($A166="","",SETUP!$B$8+SUM($H$6:H166)-SUM($I$6:I166))</x:f>
      </x:c>
      <x:c r="K166" s="96"/>
      <x:c r="L166" s="40"/>
    </x:row>
    <x:row r="167">
      <x:c r="A167" s="46"/>
      <x:c r="B167" s="40"/>
      <x:c r="C167" s="89" t="str">
        <x:f>IF($D167="","",IFERROR(INDEX(SETUP!$B$16:$B$35,MATCH($D167,SETUP!$A$16:$A$35,0)),""))</x:f>
      </x:c>
      <x:c r="D167" s="40"/>
      <x:c r="E167" s="40"/>
      <x:c r="F167" s="40"/>
      <x:c r="G167" s="44"/>
      <x:c r="H167" s="62" t="str">
        <x:f>IF($A167="","",IF($C167="Inflow",$G167,0))</x:f>
      </x:c>
      <x:c r="I167" s="62" t="str">
        <x:f>IF($A167="","",IF($C167="Outflow",$G167,0))</x:f>
      </x:c>
      <x:c r="J167" s="62" t="str">
        <x:f>IF($A167="","",SETUP!$B$8+SUM($H$6:H167)-SUM($I$6:I167))</x:f>
      </x:c>
      <x:c r="K167" s="96"/>
      <x:c r="L167" s="40"/>
    </x:row>
    <x:row r="168">
      <x:c r="A168" s="46"/>
      <x:c r="B168" s="40"/>
      <x:c r="C168" s="89" t="str">
        <x:f>IF($D168="","",IFERROR(INDEX(SETUP!$B$16:$B$35,MATCH($D168,SETUP!$A$16:$A$35,0)),""))</x:f>
      </x:c>
      <x:c r="D168" s="40"/>
      <x:c r="E168" s="40"/>
      <x:c r="F168" s="40"/>
      <x:c r="G168" s="44"/>
      <x:c r="H168" s="62" t="str">
        <x:f>IF($A168="","",IF($C168="Inflow",$G168,0))</x:f>
      </x:c>
      <x:c r="I168" s="62" t="str">
        <x:f>IF($A168="","",IF($C168="Outflow",$G168,0))</x:f>
      </x:c>
      <x:c r="J168" s="62" t="str">
        <x:f>IF($A168="","",SETUP!$B$8+SUM($H$6:H168)-SUM($I$6:I168))</x:f>
      </x:c>
      <x:c r="K168" s="96"/>
      <x:c r="L168" s="40"/>
    </x:row>
    <x:row r="169">
      <x:c r="A169" s="46"/>
      <x:c r="B169" s="40"/>
      <x:c r="C169" s="89" t="str">
        <x:f>IF($D169="","",IFERROR(INDEX(SETUP!$B$16:$B$35,MATCH($D169,SETUP!$A$16:$A$35,0)),""))</x:f>
      </x:c>
      <x:c r="D169" s="40"/>
      <x:c r="E169" s="40"/>
      <x:c r="F169" s="40"/>
      <x:c r="G169" s="44"/>
      <x:c r="H169" s="62" t="str">
        <x:f>IF($A169="","",IF($C169="Inflow",$G169,0))</x:f>
      </x:c>
      <x:c r="I169" s="62" t="str">
        <x:f>IF($A169="","",IF($C169="Outflow",$G169,0))</x:f>
      </x:c>
      <x:c r="J169" s="62" t="str">
        <x:f>IF($A169="","",SETUP!$B$8+SUM($H$6:H169)-SUM($I$6:I169))</x:f>
      </x:c>
      <x:c r="K169" s="96"/>
      <x:c r="L169" s="40"/>
    </x:row>
    <x:row r="170">
      <x:c r="A170" s="46"/>
      <x:c r="B170" s="40"/>
      <x:c r="C170" s="89" t="str">
        <x:f>IF($D170="","",IFERROR(INDEX(SETUP!$B$16:$B$35,MATCH($D170,SETUP!$A$16:$A$35,0)),""))</x:f>
      </x:c>
      <x:c r="D170" s="40"/>
      <x:c r="E170" s="40"/>
      <x:c r="F170" s="40"/>
      <x:c r="G170" s="44"/>
      <x:c r="H170" s="62" t="str">
        <x:f>IF($A170="","",IF($C170="Inflow",$G170,0))</x:f>
      </x:c>
      <x:c r="I170" s="62" t="str">
        <x:f>IF($A170="","",IF($C170="Outflow",$G170,0))</x:f>
      </x:c>
      <x:c r="J170" s="62" t="str">
        <x:f>IF($A170="","",SETUP!$B$8+SUM($H$6:H170)-SUM($I$6:I170))</x:f>
      </x:c>
      <x:c r="K170" s="96"/>
      <x:c r="L170" s="40"/>
    </x:row>
    <x:row r="171">
      <x:c r="A171" s="46"/>
      <x:c r="B171" s="40"/>
      <x:c r="C171" s="89" t="str">
        <x:f>IF($D171="","",IFERROR(INDEX(SETUP!$B$16:$B$35,MATCH($D171,SETUP!$A$16:$A$35,0)),""))</x:f>
      </x:c>
      <x:c r="D171" s="40"/>
      <x:c r="E171" s="40"/>
      <x:c r="F171" s="40"/>
      <x:c r="G171" s="44"/>
      <x:c r="H171" s="62" t="str">
        <x:f>IF($A171="","",IF($C171="Inflow",$G171,0))</x:f>
      </x:c>
      <x:c r="I171" s="62" t="str">
        <x:f>IF($A171="","",IF($C171="Outflow",$G171,0))</x:f>
      </x:c>
      <x:c r="J171" s="62" t="str">
        <x:f>IF($A171="","",SETUP!$B$8+SUM($H$6:H171)-SUM($I$6:I171))</x:f>
      </x:c>
      <x:c r="K171" s="96"/>
      <x:c r="L171" s="40"/>
    </x:row>
    <x:row r="172">
      <x:c r="A172" s="46"/>
      <x:c r="B172" s="40"/>
      <x:c r="C172" s="89" t="str">
        <x:f>IF($D172="","",IFERROR(INDEX(SETUP!$B$16:$B$35,MATCH($D172,SETUP!$A$16:$A$35,0)),""))</x:f>
      </x:c>
      <x:c r="D172" s="40"/>
      <x:c r="E172" s="40"/>
      <x:c r="F172" s="40"/>
      <x:c r="G172" s="44"/>
      <x:c r="H172" s="62" t="str">
        <x:f>IF($A172="","",IF($C172="Inflow",$G172,0))</x:f>
      </x:c>
      <x:c r="I172" s="62" t="str">
        <x:f>IF($A172="","",IF($C172="Outflow",$G172,0))</x:f>
      </x:c>
      <x:c r="J172" s="62" t="str">
        <x:f>IF($A172="","",SETUP!$B$8+SUM($H$6:H172)-SUM($I$6:I172))</x:f>
      </x:c>
      <x:c r="K172" s="96"/>
      <x:c r="L172" s="40"/>
    </x:row>
    <x:row r="173">
      <x:c r="A173" s="46"/>
      <x:c r="B173" s="40"/>
      <x:c r="C173" s="89" t="str">
        <x:f>IF($D173="","",IFERROR(INDEX(SETUP!$B$16:$B$35,MATCH($D173,SETUP!$A$16:$A$35,0)),""))</x:f>
      </x:c>
      <x:c r="D173" s="40"/>
      <x:c r="E173" s="40"/>
      <x:c r="F173" s="40"/>
      <x:c r="G173" s="44"/>
      <x:c r="H173" s="62" t="str">
        <x:f>IF($A173="","",IF($C173="Inflow",$G173,0))</x:f>
      </x:c>
      <x:c r="I173" s="62" t="str">
        <x:f>IF($A173="","",IF($C173="Outflow",$G173,0))</x:f>
      </x:c>
      <x:c r="J173" s="62" t="str">
        <x:f>IF($A173="","",SETUP!$B$8+SUM($H$6:H173)-SUM($I$6:I173))</x:f>
      </x:c>
      <x:c r="K173" s="96"/>
      <x:c r="L173" s="40"/>
    </x:row>
    <x:row r="174">
      <x:c r="A174" s="46"/>
      <x:c r="B174" s="40"/>
      <x:c r="C174" s="89" t="str">
        <x:f>IF($D174="","",IFERROR(INDEX(SETUP!$B$16:$B$35,MATCH($D174,SETUP!$A$16:$A$35,0)),""))</x:f>
      </x:c>
      <x:c r="D174" s="40"/>
      <x:c r="E174" s="40"/>
      <x:c r="F174" s="40"/>
      <x:c r="G174" s="44"/>
      <x:c r="H174" s="62" t="str">
        <x:f>IF($A174="","",IF($C174="Inflow",$G174,0))</x:f>
      </x:c>
      <x:c r="I174" s="62" t="str">
        <x:f>IF($A174="","",IF($C174="Outflow",$G174,0))</x:f>
      </x:c>
      <x:c r="J174" s="62" t="str">
        <x:f>IF($A174="","",SETUP!$B$8+SUM($H$6:H174)-SUM($I$6:I174))</x:f>
      </x:c>
      <x:c r="K174" s="96"/>
      <x:c r="L174" s="40"/>
    </x:row>
    <x:row r="175">
      <x:c r="A175" s="46"/>
      <x:c r="B175" s="40"/>
      <x:c r="C175" s="89" t="str">
        <x:f>IF($D175="","",IFERROR(INDEX(SETUP!$B$16:$B$35,MATCH($D175,SETUP!$A$16:$A$35,0)),""))</x:f>
      </x:c>
      <x:c r="D175" s="40"/>
      <x:c r="E175" s="40"/>
      <x:c r="F175" s="40"/>
      <x:c r="G175" s="44"/>
      <x:c r="H175" s="62" t="str">
        <x:f>IF($A175="","",IF($C175="Inflow",$G175,0))</x:f>
      </x:c>
      <x:c r="I175" s="62" t="str">
        <x:f>IF($A175="","",IF($C175="Outflow",$G175,0))</x:f>
      </x:c>
      <x:c r="J175" s="62" t="str">
        <x:f>IF($A175="","",SETUP!$B$8+SUM($H$6:H175)-SUM($I$6:I175))</x:f>
      </x:c>
      <x:c r="K175" s="96"/>
      <x:c r="L175" s="40"/>
    </x:row>
    <x:row r="176">
      <x:c r="A176" s="46"/>
      <x:c r="B176" s="40"/>
      <x:c r="C176" s="89" t="str">
        <x:f>IF($D176="","",IFERROR(INDEX(SETUP!$B$16:$B$35,MATCH($D176,SETUP!$A$16:$A$35,0)),""))</x:f>
      </x:c>
      <x:c r="D176" s="40"/>
      <x:c r="E176" s="40"/>
      <x:c r="F176" s="40"/>
      <x:c r="G176" s="44"/>
      <x:c r="H176" s="62" t="str">
        <x:f>IF($A176="","",IF($C176="Inflow",$G176,0))</x:f>
      </x:c>
      <x:c r="I176" s="62" t="str">
        <x:f>IF($A176="","",IF($C176="Outflow",$G176,0))</x:f>
      </x:c>
      <x:c r="J176" s="62" t="str">
        <x:f>IF($A176="","",SETUP!$B$8+SUM($H$6:H176)-SUM($I$6:I176))</x:f>
      </x:c>
      <x:c r="K176" s="96"/>
      <x:c r="L176" s="40"/>
    </x:row>
    <x:row r="177">
      <x:c r="A177" s="46"/>
      <x:c r="B177" s="40"/>
      <x:c r="C177" s="89" t="str">
        <x:f>IF($D177="","",IFERROR(INDEX(SETUP!$B$16:$B$35,MATCH($D177,SETUP!$A$16:$A$35,0)),""))</x:f>
      </x:c>
      <x:c r="D177" s="40"/>
      <x:c r="E177" s="40"/>
      <x:c r="F177" s="40"/>
      <x:c r="G177" s="44"/>
      <x:c r="H177" s="62" t="str">
        <x:f>IF($A177="","",IF($C177="Inflow",$G177,0))</x:f>
      </x:c>
      <x:c r="I177" s="62" t="str">
        <x:f>IF($A177="","",IF($C177="Outflow",$G177,0))</x:f>
      </x:c>
      <x:c r="J177" s="62" t="str">
        <x:f>IF($A177="","",SETUP!$B$8+SUM($H$6:H177)-SUM($I$6:I177))</x:f>
      </x:c>
      <x:c r="K177" s="96"/>
      <x:c r="L177" s="40"/>
    </x:row>
    <x:row r="178">
      <x:c r="A178" s="46"/>
      <x:c r="B178" s="40"/>
      <x:c r="C178" s="89" t="str">
        <x:f>IF($D178="","",IFERROR(INDEX(SETUP!$B$16:$B$35,MATCH($D178,SETUP!$A$16:$A$35,0)),""))</x:f>
      </x:c>
      <x:c r="D178" s="40"/>
      <x:c r="E178" s="40"/>
      <x:c r="F178" s="40"/>
      <x:c r="G178" s="44"/>
      <x:c r="H178" s="62" t="str">
        <x:f>IF($A178="","",IF($C178="Inflow",$G178,0))</x:f>
      </x:c>
      <x:c r="I178" s="62" t="str">
        <x:f>IF($A178="","",IF($C178="Outflow",$G178,0))</x:f>
      </x:c>
      <x:c r="J178" s="62" t="str">
        <x:f>IF($A178="","",SETUP!$B$8+SUM($H$6:H178)-SUM($I$6:I178))</x:f>
      </x:c>
      <x:c r="K178" s="96"/>
      <x:c r="L178" s="40"/>
    </x:row>
    <x:row r="179">
      <x:c r="A179" s="46"/>
      <x:c r="B179" s="40"/>
      <x:c r="C179" s="89" t="str">
        <x:f>IF($D179="","",IFERROR(INDEX(SETUP!$B$16:$B$35,MATCH($D179,SETUP!$A$16:$A$35,0)),""))</x:f>
      </x:c>
      <x:c r="D179" s="40"/>
      <x:c r="E179" s="40"/>
      <x:c r="F179" s="40"/>
      <x:c r="G179" s="44"/>
      <x:c r="H179" s="62" t="str">
        <x:f>IF($A179="","",IF($C179="Inflow",$G179,0))</x:f>
      </x:c>
      <x:c r="I179" s="62" t="str">
        <x:f>IF($A179="","",IF($C179="Outflow",$G179,0))</x:f>
      </x:c>
      <x:c r="J179" s="62" t="str">
        <x:f>IF($A179="","",SETUP!$B$8+SUM($H$6:H179)-SUM($I$6:I179))</x:f>
      </x:c>
      <x:c r="K179" s="96"/>
      <x:c r="L179" s="40"/>
    </x:row>
    <x:row r="180">
      <x:c r="A180" s="46"/>
      <x:c r="B180" s="40"/>
      <x:c r="C180" s="89" t="str">
        <x:f>IF($D180="","",IFERROR(INDEX(SETUP!$B$16:$B$35,MATCH($D180,SETUP!$A$16:$A$35,0)),""))</x:f>
      </x:c>
      <x:c r="D180" s="40"/>
      <x:c r="E180" s="40"/>
      <x:c r="F180" s="40"/>
      <x:c r="G180" s="44"/>
      <x:c r="H180" s="62" t="str">
        <x:f>IF($A180="","",IF($C180="Inflow",$G180,0))</x:f>
      </x:c>
      <x:c r="I180" s="62" t="str">
        <x:f>IF($A180="","",IF($C180="Outflow",$G180,0))</x:f>
      </x:c>
      <x:c r="J180" s="62" t="str">
        <x:f>IF($A180="","",SETUP!$B$8+SUM($H$6:H180)-SUM($I$6:I180))</x:f>
      </x:c>
      <x:c r="K180" s="96"/>
      <x:c r="L180" s="40"/>
    </x:row>
    <x:row r="181">
      <x:c r="A181" s="46"/>
      <x:c r="B181" s="40"/>
      <x:c r="C181" s="89" t="str">
        <x:f>IF($D181="","",IFERROR(INDEX(SETUP!$B$16:$B$35,MATCH($D181,SETUP!$A$16:$A$35,0)),""))</x:f>
      </x:c>
      <x:c r="D181" s="40"/>
      <x:c r="E181" s="40"/>
      <x:c r="F181" s="40"/>
      <x:c r="G181" s="44"/>
      <x:c r="H181" s="62" t="str">
        <x:f>IF($A181="","",IF($C181="Inflow",$G181,0))</x:f>
      </x:c>
      <x:c r="I181" s="62" t="str">
        <x:f>IF($A181="","",IF($C181="Outflow",$G181,0))</x:f>
      </x:c>
      <x:c r="J181" s="62" t="str">
        <x:f>IF($A181="","",SETUP!$B$8+SUM($H$6:H181)-SUM($I$6:I181))</x:f>
      </x:c>
      <x:c r="K181" s="96"/>
      <x:c r="L181" s="40"/>
    </x:row>
    <x:row r="182">
      <x:c r="A182" s="46"/>
      <x:c r="B182" s="40"/>
      <x:c r="C182" s="89" t="str">
        <x:f>IF($D182="","",IFERROR(INDEX(SETUP!$B$16:$B$35,MATCH($D182,SETUP!$A$16:$A$35,0)),""))</x:f>
      </x:c>
      <x:c r="D182" s="40"/>
      <x:c r="E182" s="40"/>
      <x:c r="F182" s="40"/>
      <x:c r="G182" s="44"/>
      <x:c r="H182" s="62" t="str">
        <x:f>IF($A182="","",IF($C182="Inflow",$G182,0))</x:f>
      </x:c>
      <x:c r="I182" s="62" t="str">
        <x:f>IF($A182="","",IF($C182="Outflow",$G182,0))</x:f>
      </x:c>
      <x:c r="J182" s="62" t="str">
        <x:f>IF($A182="","",SETUP!$B$8+SUM($H$6:H182)-SUM($I$6:I182))</x:f>
      </x:c>
      <x:c r="K182" s="96"/>
      <x:c r="L182" s="40"/>
    </x:row>
    <x:row r="183">
      <x:c r="A183" s="46"/>
      <x:c r="B183" s="40"/>
      <x:c r="C183" s="89" t="str">
        <x:f>IF($D183="","",IFERROR(INDEX(SETUP!$B$16:$B$35,MATCH($D183,SETUP!$A$16:$A$35,0)),""))</x:f>
      </x:c>
      <x:c r="D183" s="40"/>
      <x:c r="E183" s="40"/>
      <x:c r="F183" s="40"/>
      <x:c r="G183" s="44"/>
      <x:c r="H183" s="62" t="str">
        <x:f>IF($A183="","",IF($C183="Inflow",$G183,0))</x:f>
      </x:c>
      <x:c r="I183" s="62" t="str">
        <x:f>IF($A183="","",IF($C183="Outflow",$G183,0))</x:f>
      </x:c>
      <x:c r="J183" s="62" t="str">
        <x:f>IF($A183="","",SETUP!$B$8+SUM($H$6:H183)-SUM($I$6:I183))</x:f>
      </x:c>
      <x:c r="K183" s="96"/>
      <x:c r="L183" s="40"/>
    </x:row>
    <x:row r="184">
      <x:c r="A184" s="46"/>
      <x:c r="B184" s="40"/>
      <x:c r="C184" s="89" t="str">
        <x:f>IF($D184="","",IFERROR(INDEX(SETUP!$B$16:$B$35,MATCH($D184,SETUP!$A$16:$A$35,0)),""))</x:f>
      </x:c>
      <x:c r="D184" s="40"/>
      <x:c r="E184" s="40"/>
      <x:c r="F184" s="40"/>
      <x:c r="G184" s="44"/>
      <x:c r="H184" s="62" t="str">
        <x:f>IF($A184="","",IF($C184="Inflow",$G184,0))</x:f>
      </x:c>
      <x:c r="I184" s="62" t="str">
        <x:f>IF($A184="","",IF($C184="Outflow",$G184,0))</x:f>
      </x:c>
      <x:c r="J184" s="62" t="str">
        <x:f>IF($A184="","",SETUP!$B$8+SUM($H$6:H184)-SUM($I$6:I184))</x:f>
      </x:c>
      <x:c r="K184" s="96"/>
      <x:c r="L184" s="40"/>
    </x:row>
    <x:row r="185">
      <x:c r="A185" s="46"/>
      <x:c r="B185" s="40"/>
      <x:c r="C185" s="89" t="str">
        <x:f>IF($D185="","",IFERROR(INDEX(SETUP!$B$16:$B$35,MATCH($D185,SETUP!$A$16:$A$35,0)),""))</x:f>
      </x:c>
      <x:c r="D185" s="40"/>
      <x:c r="E185" s="40"/>
      <x:c r="F185" s="40"/>
      <x:c r="G185" s="44"/>
      <x:c r="H185" s="62" t="str">
        <x:f>IF($A185="","",IF($C185="Inflow",$G185,0))</x:f>
      </x:c>
      <x:c r="I185" s="62" t="str">
        <x:f>IF($A185="","",IF($C185="Outflow",$G185,0))</x:f>
      </x:c>
      <x:c r="J185" s="62" t="str">
        <x:f>IF($A185="","",SETUP!$B$8+SUM($H$6:H185)-SUM($I$6:I185))</x:f>
      </x:c>
      <x:c r="K185" s="96"/>
      <x:c r="L185" s="40"/>
    </x:row>
    <x:row r="186">
      <x:c r="A186" s="46"/>
      <x:c r="B186" s="40"/>
      <x:c r="C186" s="89" t="str">
        <x:f>IF($D186="","",IFERROR(INDEX(SETUP!$B$16:$B$35,MATCH($D186,SETUP!$A$16:$A$35,0)),""))</x:f>
      </x:c>
      <x:c r="D186" s="40"/>
      <x:c r="E186" s="40"/>
      <x:c r="F186" s="40"/>
      <x:c r="G186" s="44"/>
      <x:c r="H186" s="62" t="str">
        <x:f>IF($A186="","",IF($C186="Inflow",$G186,0))</x:f>
      </x:c>
      <x:c r="I186" s="62" t="str">
        <x:f>IF($A186="","",IF($C186="Outflow",$G186,0))</x:f>
      </x:c>
      <x:c r="J186" s="62" t="str">
        <x:f>IF($A186="","",SETUP!$B$8+SUM($H$6:H186)-SUM($I$6:I186))</x:f>
      </x:c>
      <x:c r="K186" s="96"/>
      <x:c r="L186" s="40"/>
    </x:row>
    <x:row r="187">
      <x:c r="A187" s="46"/>
      <x:c r="B187" s="40"/>
      <x:c r="C187" s="89" t="str">
        <x:f>IF($D187="","",IFERROR(INDEX(SETUP!$B$16:$B$35,MATCH($D187,SETUP!$A$16:$A$35,0)),""))</x:f>
      </x:c>
      <x:c r="D187" s="40"/>
      <x:c r="E187" s="40"/>
      <x:c r="F187" s="40"/>
      <x:c r="G187" s="44"/>
      <x:c r="H187" s="62" t="str">
        <x:f>IF($A187="","",IF($C187="Inflow",$G187,0))</x:f>
      </x:c>
      <x:c r="I187" s="62" t="str">
        <x:f>IF($A187="","",IF($C187="Outflow",$G187,0))</x:f>
      </x:c>
      <x:c r="J187" s="62" t="str">
        <x:f>IF($A187="","",SETUP!$B$8+SUM($H$6:H187)-SUM($I$6:I187))</x:f>
      </x:c>
      <x:c r="K187" s="96"/>
      <x:c r="L187" s="40"/>
    </x:row>
    <x:row r="188">
      <x:c r="A188" s="46"/>
      <x:c r="B188" s="40"/>
      <x:c r="C188" s="89" t="str">
        <x:f>IF($D188="","",IFERROR(INDEX(SETUP!$B$16:$B$35,MATCH($D188,SETUP!$A$16:$A$35,0)),""))</x:f>
      </x:c>
      <x:c r="D188" s="40"/>
      <x:c r="E188" s="40"/>
      <x:c r="F188" s="40"/>
      <x:c r="G188" s="44"/>
      <x:c r="H188" s="62" t="str">
        <x:f>IF($A188="","",IF($C188="Inflow",$G188,0))</x:f>
      </x:c>
      <x:c r="I188" s="62" t="str">
        <x:f>IF($A188="","",IF($C188="Outflow",$G188,0))</x:f>
      </x:c>
      <x:c r="J188" s="62" t="str">
        <x:f>IF($A188="","",SETUP!$B$8+SUM($H$6:H188)-SUM($I$6:I188))</x:f>
      </x:c>
      <x:c r="K188" s="96"/>
      <x:c r="L188" s="40"/>
    </x:row>
    <x:row r="189">
      <x:c r="A189" s="46"/>
      <x:c r="B189" s="40"/>
      <x:c r="C189" s="89" t="str">
        <x:f>IF($D189="","",IFERROR(INDEX(SETUP!$B$16:$B$35,MATCH($D189,SETUP!$A$16:$A$35,0)),""))</x:f>
      </x:c>
      <x:c r="D189" s="40"/>
      <x:c r="E189" s="40"/>
      <x:c r="F189" s="40"/>
      <x:c r="G189" s="44"/>
      <x:c r="H189" s="62" t="str">
        <x:f>IF($A189="","",IF($C189="Inflow",$G189,0))</x:f>
      </x:c>
      <x:c r="I189" s="62" t="str">
        <x:f>IF($A189="","",IF($C189="Outflow",$G189,0))</x:f>
      </x:c>
      <x:c r="J189" s="62" t="str">
        <x:f>IF($A189="","",SETUP!$B$8+SUM($H$6:H189)-SUM($I$6:I189))</x:f>
      </x:c>
      <x:c r="K189" s="96"/>
      <x:c r="L189" s="40"/>
    </x:row>
    <x:row r="190">
      <x:c r="A190" s="46"/>
      <x:c r="B190" s="40"/>
      <x:c r="C190" s="89" t="str">
        <x:f>IF($D190="","",IFERROR(INDEX(SETUP!$B$16:$B$35,MATCH($D190,SETUP!$A$16:$A$35,0)),""))</x:f>
      </x:c>
      <x:c r="D190" s="40"/>
      <x:c r="E190" s="40"/>
      <x:c r="F190" s="40"/>
      <x:c r="G190" s="44"/>
      <x:c r="H190" s="62" t="str">
        <x:f>IF($A190="","",IF($C190="Inflow",$G190,0))</x:f>
      </x:c>
      <x:c r="I190" s="62" t="str">
        <x:f>IF($A190="","",IF($C190="Outflow",$G190,0))</x:f>
      </x:c>
      <x:c r="J190" s="62" t="str">
        <x:f>IF($A190="","",SETUP!$B$8+SUM($H$6:H190)-SUM($I$6:I190))</x:f>
      </x:c>
      <x:c r="K190" s="96"/>
      <x:c r="L190" s="40"/>
    </x:row>
    <x:row r="191">
      <x:c r="A191" s="46"/>
      <x:c r="B191" s="40"/>
      <x:c r="C191" s="89" t="str">
        <x:f>IF($D191="","",IFERROR(INDEX(SETUP!$B$16:$B$35,MATCH($D191,SETUP!$A$16:$A$35,0)),""))</x:f>
      </x:c>
      <x:c r="D191" s="40"/>
      <x:c r="E191" s="40"/>
      <x:c r="F191" s="40"/>
      <x:c r="G191" s="44"/>
      <x:c r="H191" s="62" t="str">
        <x:f>IF($A191="","",IF($C191="Inflow",$G191,0))</x:f>
      </x:c>
      <x:c r="I191" s="62" t="str">
        <x:f>IF($A191="","",IF($C191="Outflow",$G191,0))</x:f>
      </x:c>
      <x:c r="J191" s="62" t="str">
        <x:f>IF($A191="","",SETUP!$B$8+SUM($H$6:H191)-SUM($I$6:I191))</x:f>
      </x:c>
      <x:c r="K191" s="96"/>
      <x:c r="L191" s="40"/>
    </x:row>
    <x:row r="192">
      <x:c r="A192" s="46"/>
      <x:c r="B192" s="40"/>
      <x:c r="C192" s="89" t="str">
        <x:f>IF($D192="","",IFERROR(INDEX(SETUP!$B$16:$B$35,MATCH($D192,SETUP!$A$16:$A$35,0)),""))</x:f>
      </x:c>
      <x:c r="D192" s="40"/>
      <x:c r="E192" s="40"/>
      <x:c r="F192" s="40"/>
      <x:c r="G192" s="44"/>
      <x:c r="H192" s="62" t="str">
        <x:f>IF($A192="","",IF($C192="Inflow",$G192,0))</x:f>
      </x:c>
      <x:c r="I192" s="62" t="str">
        <x:f>IF($A192="","",IF($C192="Outflow",$G192,0))</x:f>
      </x:c>
      <x:c r="J192" s="62" t="str">
        <x:f>IF($A192="","",SETUP!$B$8+SUM($H$6:H192)-SUM($I$6:I192))</x:f>
      </x:c>
      <x:c r="K192" s="96"/>
      <x:c r="L192" s="40"/>
    </x:row>
    <x:row r="193">
      <x:c r="A193" s="46"/>
      <x:c r="B193" s="40"/>
      <x:c r="C193" s="89" t="str">
        <x:f>IF($D193="","",IFERROR(INDEX(SETUP!$B$16:$B$35,MATCH($D193,SETUP!$A$16:$A$35,0)),""))</x:f>
      </x:c>
      <x:c r="D193" s="40"/>
      <x:c r="E193" s="40"/>
      <x:c r="F193" s="40"/>
      <x:c r="G193" s="44"/>
      <x:c r="H193" s="62" t="str">
        <x:f>IF($A193="","",IF($C193="Inflow",$G193,0))</x:f>
      </x:c>
      <x:c r="I193" s="62" t="str">
        <x:f>IF($A193="","",IF($C193="Outflow",$G193,0))</x:f>
      </x:c>
      <x:c r="J193" s="62" t="str">
        <x:f>IF($A193="","",SETUP!$B$8+SUM($H$6:H193)-SUM($I$6:I193))</x:f>
      </x:c>
      <x:c r="K193" s="96"/>
      <x:c r="L193" s="40"/>
    </x:row>
    <x:row r="194">
      <x:c r="A194" s="46"/>
      <x:c r="B194" s="40"/>
      <x:c r="C194" s="89" t="str">
        <x:f>IF($D194="","",IFERROR(INDEX(SETUP!$B$16:$B$35,MATCH($D194,SETUP!$A$16:$A$35,0)),""))</x:f>
      </x:c>
      <x:c r="D194" s="40"/>
      <x:c r="E194" s="40"/>
      <x:c r="F194" s="40"/>
      <x:c r="G194" s="44"/>
      <x:c r="H194" s="62" t="str">
        <x:f>IF($A194="","",IF($C194="Inflow",$G194,0))</x:f>
      </x:c>
      <x:c r="I194" s="62" t="str">
        <x:f>IF($A194="","",IF($C194="Outflow",$G194,0))</x:f>
      </x:c>
      <x:c r="J194" s="62" t="str">
        <x:f>IF($A194="","",SETUP!$B$8+SUM($H$6:H194)-SUM($I$6:I194))</x:f>
      </x:c>
      <x:c r="K194" s="96"/>
      <x:c r="L194" s="40"/>
    </x:row>
    <x:row r="195">
      <x:c r="A195" s="46"/>
      <x:c r="B195" s="40"/>
      <x:c r="C195" s="89" t="str">
        <x:f>IF($D195="","",IFERROR(INDEX(SETUP!$B$16:$B$35,MATCH($D195,SETUP!$A$16:$A$35,0)),""))</x:f>
      </x:c>
      <x:c r="D195" s="40"/>
      <x:c r="E195" s="40"/>
      <x:c r="F195" s="40"/>
      <x:c r="G195" s="44"/>
      <x:c r="H195" s="62" t="str">
        <x:f>IF($A195="","",IF($C195="Inflow",$G195,0))</x:f>
      </x:c>
      <x:c r="I195" s="62" t="str">
        <x:f>IF($A195="","",IF($C195="Outflow",$G195,0))</x:f>
      </x:c>
      <x:c r="J195" s="62" t="str">
        <x:f>IF($A195="","",SETUP!$B$8+SUM($H$6:H195)-SUM($I$6:I195))</x:f>
      </x:c>
      <x:c r="K195" s="96"/>
      <x:c r="L195" s="40"/>
    </x:row>
    <x:row r="196">
      <x:c r="A196" s="46"/>
      <x:c r="B196" s="40"/>
      <x:c r="C196" s="89" t="str">
        <x:f>IF($D196="","",IFERROR(INDEX(SETUP!$B$16:$B$35,MATCH($D196,SETUP!$A$16:$A$35,0)),""))</x:f>
      </x:c>
      <x:c r="D196" s="40"/>
      <x:c r="E196" s="40"/>
      <x:c r="F196" s="40"/>
      <x:c r="G196" s="44"/>
      <x:c r="H196" s="62" t="str">
        <x:f>IF($A196="","",IF($C196="Inflow",$G196,0))</x:f>
      </x:c>
      <x:c r="I196" s="62" t="str">
        <x:f>IF($A196="","",IF($C196="Outflow",$G196,0))</x:f>
      </x:c>
      <x:c r="J196" s="62" t="str">
        <x:f>IF($A196="","",SETUP!$B$8+SUM($H$6:H196)-SUM($I$6:I196))</x:f>
      </x:c>
      <x:c r="K196" s="96"/>
      <x:c r="L196" s="40"/>
    </x:row>
    <x:row r="197">
      <x:c r="A197" s="46"/>
      <x:c r="B197" s="40"/>
      <x:c r="C197" s="89" t="str">
        <x:f>IF($D197="","",IFERROR(INDEX(SETUP!$B$16:$B$35,MATCH($D197,SETUP!$A$16:$A$35,0)),""))</x:f>
      </x:c>
      <x:c r="D197" s="40"/>
      <x:c r="E197" s="40"/>
      <x:c r="F197" s="40"/>
      <x:c r="G197" s="44"/>
      <x:c r="H197" s="62" t="str">
        <x:f>IF($A197="","",IF($C197="Inflow",$G197,0))</x:f>
      </x:c>
      <x:c r="I197" s="62" t="str">
        <x:f>IF($A197="","",IF($C197="Outflow",$G197,0))</x:f>
      </x:c>
      <x:c r="J197" s="62" t="str">
        <x:f>IF($A197="","",SETUP!$B$8+SUM($H$6:H197)-SUM($I$6:I197))</x:f>
      </x:c>
      <x:c r="K197" s="96"/>
      <x:c r="L197" s="40"/>
    </x:row>
    <x:row r="198">
      <x:c r="A198" s="46"/>
      <x:c r="B198" s="40"/>
      <x:c r="C198" s="89" t="str">
        <x:f>IF($D198="","",IFERROR(INDEX(SETUP!$B$16:$B$35,MATCH($D198,SETUP!$A$16:$A$35,0)),""))</x:f>
      </x:c>
      <x:c r="D198" s="40"/>
      <x:c r="E198" s="40"/>
      <x:c r="F198" s="40"/>
      <x:c r="G198" s="44"/>
      <x:c r="H198" s="62" t="str">
        <x:f>IF($A198="","",IF($C198="Inflow",$G198,0))</x:f>
      </x:c>
      <x:c r="I198" s="62" t="str">
        <x:f>IF($A198="","",IF($C198="Outflow",$G198,0))</x:f>
      </x:c>
      <x:c r="J198" s="62" t="str">
        <x:f>IF($A198="","",SETUP!$B$8+SUM($H$6:H198)-SUM($I$6:I198))</x:f>
      </x:c>
      <x:c r="K198" s="96"/>
      <x:c r="L198" s="40"/>
    </x:row>
    <x:row r="199">
      <x:c r="A199" s="46"/>
      <x:c r="B199" s="40"/>
      <x:c r="C199" s="89" t="str">
        <x:f>IF($D199="","",IFERROR(INDEX(SETUP!$B$16:$B$35,MATCH($D199,SETUP!$A$16:$A$35,0)),""))</x:f>
      </x:c>
      <x:c r="D199" s="40"/>
      <x:c r="E199" s="40"/>
      <x:c r="F199" s="40"/>
      <x:c r="G199" s="44"/>
      <x:c r="H199" s="62" t="str">
        <x:f>IF($A199="","",IF($C199="Inflow",$G199,0))</x:f>
      </x:c>
      <x:c r="I199" s="62" t="str">
        <x:f>IF($A199="","",IF($C199="Outflow",$G199,0))</x:f>
      </x:c>
      <x:c r="J199" s="62" t="str">
        <x:f>IF($A199="","",SETUP!$B$8+SUM($H$6:H199)-SUM($I$6:I199))</x:f>
      </x:c>
      <x:c r="K199" s="96"/>
      <x:c r="L199" s="40"/>
    </x:row>
    <x:row r="200">
      <x:c r="A200" s="46"/>
      <x:c r="B200" s="40"/>
      <x:c r="C200" s="89" t="str">
        <x:f>IF($D200="","",IFERROR(INDEX(SETUP!$B$16:$B$35,MATCH($D200,SETUP!$A$16:$A$35,0)),""))</x:f>
      </x:c>
      <x:c r="D200" s="40"/>
      <x:c r="E200" s="40"/>
      <x:c r="F200" s="40"/>
      <x:c r="G200" s="44"/>
      <x:c r="H200" s="62" t="str">
        <x:f>IF($A200="","",IF($C200="Inflow",$G200,0))</x:f>
      </x:c>
      <x:c r="I200" s="62" t="str">
        <x:f>IF($A200="","",IF($C200="Outflow",$G200,0))</x:f>
      </x:c>
      <x:c r="J200" s="62" t="str">
        <x:f>IF($A200="","",SETUP!$B$8+SUM($H$6:H200)-SUM($I$6:I200))</x:f>
      </x:c>
      <x:c r="K200" s="96"/>
      <x:c r="L200" s="40"/>
    </x:row>
    <x:row r="201">
      <x:c r="A201" s="46"/>
      <x:c r="B201" s="40"/>
      <x:c r="C201" s="89" t="str">
        <x:f>IF($D201="","",IFERROR(INDEX(SETUP!$B$16:$B$35,MATCH($D201,SETUP!$A$16:$A$35,0)),""))</x:f>
      </x:c>
      <x:c r="D201" s="40"/>
      <x:c r="E201" s="40"/>
      <x:c r="F201" s="40"/>
      <x:c r="G201" s="44"/>
      <x:c r="H201" s="62" t="str">
        <x:f>IF($A201="","",IF($C201="Inflow",$G201,0))</x:f>
      </x:c>
      <x:c r="I201" s="62" t="str">
        <x:f>IF($A201="","",IF($C201="Outflow",$G201,0))</x:f>
      </x:c>
      <x:c r="J201" s="62" t="str">
        <x:f>IF($A201="","",SETUP!$B$8+SUM($H$6:H201)-SUM($I$6:I201))</x:f>
      </x:c>
      <x:c r="K201" s="96"/>
      <x:c r="L201" s="40"/>
    </x:row>
    <x:row r="202">
      <x:c r="A202" s="46"/>
      <x:c r="B202" s="40"/>
      <x:c r="C202" s="89" t="str">
        <x:f>IF($D202="","",IFERROR(INDEX(SETUP!$B$16:$B$35,MATCH($D202,SETUP!$A$16:$A$35,0)),""))</x:f>
      </x:c>
      <x:c r="D202" s="40"/>
      <x:c r="E202" s="40"/>
      <x:c r="F202" s="40"/>
      <x:c r="G202" s="44"/>
      <x:c r="H202" s="62" t="str">
        <x:f>IF($A202="","",IF($C202="Inflow",$G202,0))</x:f>
      </x:c>
      <x:c r="I202" s="62" t="str">
        <x:f>IF($A202="","",IF($C202="Outflow",$G202,0))</x:f>
      </x:c>
      <x:c r="J202" s="62" t="str">
        <x:f>IF($A202="","",SETUP!$B$8+SUM($H$6:H202)-SUM($I$6:I202))</x:f>
      </x:c>
      <x:c r="K202" s="96"/>
      <x:c r="L202" s="40"/>
    </x:row>
    <x:row r="203">
      <x:c r="A203" s="46"/>
      <x:c r="B203" s="40"/>
      <x:c r="C203" s="89" t="str">
        <x:f>IF($D203="","",IFERROR(INDEX(SETUP!$B$16:$B$35,MATCH($D203,SETUP!$A$16:$A$35,0)),""))</x:f>
      </x:c>
      <x:c r="D203" s="40"/>
      <x:c r="E203" s="40"/>
      <x:c r="F203" s="40"/>
      <x:c r="G203" s="44"/>
      <x:c r="H203" s="62" t="str">
        <x:f>IF($A203="","",IF($C203="Inflow",$G203,0))</x:f>
      </x:c>
      <x:c r="I203" s="62" t="str">
        <x:f>IF($A203="","",IF($C203="Outflow",$G203,0))</x:f>
      </x:c>
      <x:c r="J203" s="62" t="str">
        <x:f>IF($A203="","",SETUP!$B$8+SUM($H$6:H203)-SUM($I$6:I203))</x:f>
      </x:c>
      <x:c r="K203" s="96"/>
      <x:c r="L203" s="40"/>
    </x:row>
    <x:row r="204">
      <x:c r="A204" s="46"/>
      <x:c r="B204" s="40"/>
      <x:c r="C204" s="89" t="str">
        <x:f>IF($D204="","",IFERROR(INDEX(SETUP!$B$16:$B$35,MATCH($D204,SETUP!$A$16:$A$35,0)),""))</x:f>
      </x:c>
      <x:c r="D204" s="40"/>
      <x:c r="E204" s="40"/>
      <x:c r="F204" s="40"/>
      <x:c r="G204" s="44"/>
      <x:c r="H204" s="62" t="str">
        <x:f>IF($A204="","",IF($C204="Inflow",$G204,0))</x:f>
      </x:c>
      <x:c r="I204" s="62" t="str">
        <x:f>IF($A204="","",IF($C204="Outflow",$G204,0))</x:f>
      </x:c>
      <x:c r="J204" s="62" t="str">
        <x:f>IF($A204="","",SETUP!$B$8+SUM($H$6:H204)-SUM($I$6:I204))</x:f>
      </x:c>
      <x:c r="K204" s="96"/>
      <x:c r="L204" s="40"/>
    </x:row>
    <x:row r="205">
      <x:c r="A205" s="46"/>
      <x:c r="B205" s="40"/>
      <x:c r="C205" s="89" t="str">
        <x:f>IF($D205="","",IFERROR(INDEX(SETUP!$B$16:$B$35,MATCH($D205,SETUP!$A$16:$A$35,0)),""))</x:f>
      </x:c>
      <x:c r="D205" s="40"/>
      <x:c r="E205" s="40"/>
      <x:c r="F205" s="40"/>
      <x:c r="G205" s="44"/>
      <x:c r="H205" s="62" t="str">
        <x:f>IF($A205="","",IF($C205="Inflow",$G205,0))</x:f>
      </x:c>
      <x:c r="I205" s="62" t="str">
        <x:f>IF($A205="","",IF($C205="Outflow",$G205,0))</x:f>
      </x:c>
      <x:c r="J205" s="62" t="str">
        <x:f>IF($A205="","",SETUP!$B$8+SUM($H$6:H205)-SUM($I$6:I205))</x:f>
      </x:c>
      <x:c r="K205" s="96"/>
      <x:c r="L205" s="40"/>
    </x:row>
    <x:row r="206">
      <x:c r="A206" s="46"/>
      <x:c r="B206" s="40"/>
      <x:c r="C206" s="89" t="str">
        <x:f>IF($D206="","",IFERROR(INDEX(SETUP!$B$16:$B$35,MATCH($D206,SETUP!$A$16:$A$35,0)),""))</x:f>
      </x:c>
      <x:c r="D206" s="40"/>
      <x:c r="E206" s="40"/>
      <x:c r="F206" s="40"/>
      <x:c r="G206" s="44"/>
      <x:c r="H206" s="62" t="str">
        <x:f>IF($A206="","",IF($C206="Inflow",$G206,0))</x:f>
      </x:c>
      <x:c r="I206" s="62" t="str">
        <x:f>IF($A206="","",IF($C206="Outflow",$G206,0))</x:f>
      </x:c>
      <x:c r="J206" s="62" t="str">
        <x:f>IF($A206="","",SETUP!$B$8+SUM($H$6:H206)-SUM($I$6:I206))</x:f>
      </x:c>
      <x:c r="K206" s="96"/>
      <x:c r="L206" s="40"/>
    </x:row>
    <x:row r="207">
      <x:c r="A207" s="46"/>
      <x:c r="B207" s="40"/>
      <x:c r="C207" s="89" t="str">
        <x:f>IF($D207="","",IFERROR(INDEX(SETUP!$B$16:$B$35,MATCH($D207,SETUP!$A$16:$A$35,0)),""))</x:f>
      </x:c>
      <x:c r="D207" s="40"/>
      <x:c r="E207" s="40"/>
      <x:c r="F207" s="40"/>
      <x:c r="G207" s="44"/>
      <x:c r="H207" s="62" t="str">
        <x:f>IF($A207="","",IF($C207="Inflow",$G207,0))</x:f>
      </x:c>
      <x:c r="I207" s="62" t="str">
        <x:f>IF($A207="","",IF($C207="Outflow",$G207,0))</x:f>
      </x:c>
      <x:c r="J207" s="62" t="str">
        <x:f>IF($A207="","",SETUP!$B$8+SUM($H$6:H207)-SUM($I$6:I207))</x:f>
      </x:c>
      <x:c r="K207" s="96"/>
      <x:c r="L207" s="40"/>
    </x:row>
    <x:row r="208">
      <x:c r="A208" s="46"/>
      <x:c r="B208" s="40"/>
      <x:c r="C208" s="89" t="str">
        <x:f>IF($D208="","",IFERROR(INDEX(SETUP!$B$16:$B$35,MATCH($D208,SETUP!$A$16:$A$35,0)),""))</x:f>
      </x:c>
      <x:c r="D208" s="40"/>
      <x:c r="E208" s="40"/>
      <x:c r="F208" s="40"/>
      <x:c r="G208" s="44"/>
      <x:c r="H208" s="62" t="str">
        <x:f>IF($A208="","",IF($C208="Inflow",$G208,0))</x:f>
      </x:c>
      <x:c r="I208" s="62" t="str">
        <x:f>IF($A208="","",IF($C208="Outflow",$G208,0))</x:f>
      </x:c>
      <x:c r="J208" s="62" t="str">
        <x:f>IF($A208="","",SETUP!$B$8+SUM($H$6:H208)-SUM($I$6:I208))</x:f>
      </x:c>
      <x:c r="K208" s="96"/>
      <x:c r="L208" s="40"/>
    </x:row>
    <x:row r="209">
      <x:c r="A209" s="46"/>
      <x:c r="B209" s="40"/>
      <x:c r="C209" s="89" t="str">
        <x:f>IF($D209="","",IFERROR(INDEX(SETUP!$B$16:$B$35,MATCH($D209,SETUP!$A$16:$A$35,0)),""))</x:f>
      </x:c>
      <x:c r="D209" s="40"/>
      <x:c r="E209" s="40"/>
      <x:c r="F209" s="40"/>
      <x:c r="G209" s="44"/>
      <x:c r="H209" s="62" t="str">
        <x:f>IF($A209="","",IF($C209="Inflow",$G209,0))</x:f>
      </x:c>
      <x:c r="I209" s="62" t="str">
        <x:f>IF($A209="","",IF($C209="Outflow",$G209,0))</x:f>
      </x:c>
      <x:c r="J209" s="62" t="str">
        <x:f>IF($A209="","",SETUP!$B$8+SUM($H$6:H209)-SUM($I$6:I209))</x:f>
      </x:c>
      <x:c r="K209" s="96"/>
      <x:c r="L209" s="40"/>
    </x:row>
    <x:row r="210">
      <x:c r="A210" s="46"/>
      <x:c r="B210" s="40"/>
      <x:c r="C210" s="89" t="str">
        <x:f>IF($D210="","",IFERROR(INDEX(SETUP!$B$16:$B$35,MATCH($D210,SETUP!$A$16:$A$35,0)),""))</x:f>
      </x:c>
      <x:c r="D210" s="40"/>
      <x:c r="E210" s="40"/>
      <x:c r="F210" s="40"/>
      <x:c r="G210" s="44"/>
      <x:c r="H210" s="62" t="str">
        <x:f>IF($A210="","",IF($C210="Inflow",$G210,0))</x:f>
      </x:c>
      <x:c r="I210" s="62" t="str">
        <x:f>IF($A210="","",IF($C210="Outflow",$G210,0))</x:f>
      </x:c>
      <x:c r="J210" s="62" t="str">
        <x:f>IF($A210="","",SETUP!$B$8+SUM($H$6:H210)-SUM($I$6:I210))</x:f>
      </x:c>
      <x:c r="K210" s="96"/>
      <x:c r="L210" s="40"/>
    </x:row>
    <x:row r="211">
      <x:c r="A211" s="46"/>
      <x:c r="B211" s="40"/>
      <x:c r="C211" s="89" t="str">
        <x:f>IF($D211="","",IFERROR(INDEX(SETUP!$B$16:$B$35,MATCH($D211,SETUP!$A$16:$A$35,0)),""))</x:f>
      </x:c>
      <x:c r="D211" s="40"/>
      <x:c r="E211" s="40"/>
      <x:c r="F211" s="40"/>
      <x:c r="G211" s="44"/>
      <x:c r="H211" s="62" t="str">
        <x:f>IF($A211="","",IF($C211="Inflow",$G211,0))</x:f>
      </x:c>
      <x:c r="I211" s="62" t="str">
        <x:f>IF($A211="","",IF($C211="Outflow",$G211,0))</x:f>
      </x:c>
      <x:c r="J211" s="62" t="str">
        <x:f>IF($A211="","",SETUP!$B$8+SUM($H$6:H211)-SUM($I$6:I211))</x:f>
      </x:c>
      <x:c r="K211" s="96"/>
      <x:c r="L211" s="40"/>
    </x:row>
    <x:row r="212">
      <x:c r="A212" s="46"/>
      <x:c r="B212" s="40"/>
      <x:c r="C212" s="89" t="str">
        <x:f>IF($D212="","",IFERROR(INDEX(SETUP!$B$16:$B$35,MATCH($D212,SETUP!$A$16:$A$35,0)),""))</x:f>
      </x:c>
      <x:c r="D212" s="40"/>
      <x:c r="E212" s="40"/>
      <x:c r="F212" s="40"/>
      <x:c r="G212" s="44"/>
      <x:c r="H212" s="62" t="str">
        <x:f>IF($A212="","",IF($C212="Inflow",$G212,0))</x:f>
      </x:c>
      <x:c r="I212" s="62" t="str">
        <x:f>IF($A212="","",IF($C212="Outflow",$G212,0))</x:f>
      </x:c>
      <x:c r="J212" s="62" t="str">
        <x:f>IF($A212="","",SETUP!$B$8+SUM($H$6:H212)-SUM($I$6:I212))</x:f>
      </x:c>
      <x:c r="K212" s="96"/>
      <x:c r="L212" s="40"/>
    </x:row>
    <x:row r="213">
      <x:c r="A213" s="46"/>
      <x:c r="B213" s="40"/>
      <x:c r="C213" s="89" t="str">
        <x:f>IF($D213="","",IFERROR(INDEX(SETUP!$B$16:$B$35,MATCH($D213,SETUP!$A$16:$A$35,0)),""))</x:f>
      </x:c>
      <x:c r="D213" s="40"/>
      <x:c r="E213" s="40"/>
      <x:c r="F213" s="40"/>
      <x:c r="G213" s="44"/>
      <x:c r="H213" s="62" t="str">
        <x:f>IF($A213="","",IF($C213="Inflow",$G213,0))</x:f>
      </x:c>
      <x:c r="I213" s="62" t="str">
        <x:f>IF($A213="","",IF($C213="Outflow",$G213,0))</x:f>
      </x:c>
      <x:c r="J213" s="62" t="str">
        <x:f>IF($A213="","",SETUP!$B$8+SUM($H$6:H213)-SUM($I$6:I213))</x:f>
      </x:c>
      <x:c r="K213" s="96"/>
      <x:c r="L213" s="40"/>
    </x:row>
    <x:row r="214">
      <x:c r="A214" s="46"/>
      <x:c r="B214" s="40"/>
      <x:c r="C214" s="89" t="str">
        <x:f>IF($D214="","",IFERROR(INDEX(SETUP!$B$16:$B$35,MATCH($D214,SETUP!$A$16:$A$35,0)),""))</x:f>
      </x:c>
      <x:c r="D214" s="40"/>
      <x:c r="E214" s="40"/>
      <x:c r="F214" s="40"/>
      <x:c r="G214" s="44"/>
      <x:c r="H214" s="62" t="str">
        <x:f>IF($A214="","",IF($C214="Inflow",$G214,0))</x:f>
      </x:c>
      <x:c r="I214" s="62" t="str">
        <x:f>IF($A214="","",IF($C214="Outflow",$G214,0))</x:f>
      </x:c>
      <x:c r="J214" s="62" t="str">
        <x:f>IF($A214="","",SETUP!$B$8+SUM($H$6:H214)-SUM($I$6:I214))</x:f>
      </x:c>
      <x:c r="K214" s="96"/>
      <x:c r="L214" s="40"/>
    </x:row>
    <x:row r="215">
      <x:c r="A215" s="46"/>
      <x:c r="B215" s="40"/>
      <x:c r="C215" s="89" t="str">
        <x:f>IF($D215="","",IFERROR(INDEX(SETUP!$B$16:$B$35,MATCH($D215,SETUP!$A$16:$A$35,0)),""))</x:f>
      </x:c>
      <x:c r="D215" s="40"/>
      <x:c r="E215" s="40"/>
      <x:c r="F215" s="40"/>
      <x:c r="G215" s="44"/>
      <x:c r="H215" s="62" t="str">
        <x:f>IF($A215="","",IF($C215="Inflow",$G215,0))</x:f>
      </x:c>
      <x:c r="I215" s="62" t="str">
        <x:f>IF($A215="","",IF($C215="Outflow",$G215,0))</x:f>
      </x:c>
      <x:c r="J215" s="62" t="str">
        <x:f>IF($A215="","",SETUP!$B$8+SUM($H$6:H215)-SUM($I$6:I215))</x:f>
      </x:c>
      <x:c r="K215" s="96"/>
      <x:c r="L215" s="40"/>
    </x:row>
    <x:row r="216">
      <x:c r="A216" s="46"/>
      <x:c r="B216" s="40"/>
      <x:c r="C216" s="89" t="str">
        <x:f>IF($D216="","",IFERROR(INDEX(SETUP!$B$16:$B$35,MATCH($D216,SETUP!$A$16:$A$35,0)),""))</x:f>
      </x:c>
      <x:c r="D216" s="40"/>
      <x:c r="E216" s="40"/>
      <x:c r="F216" s="40"/>
      <x:c r="G216" s="44"/>
      <x:c r="H216" s="62" t="str">
        <x:f>IF($A216="","",IF($C216="Inflow",$G216,0))</x:f>
      </x:c>
      <x:c r="I216" s="62" t="str">
        <x:f>IF($A216="","",IF($C216="Outflow",$G216,0))</x:f>
      </x:c>
      <x:c r="J216" s="62" t="str">
        <x:f>IF($A216="","",SETUP!$B$8+SUM($H$6:H216)-SUM($I$6:I216))</x:f>
      </x:c>
      <x:c r="K216" s="96"/>
      <x:c r="L216" s="40"/>
    </x:row>
    <x:row r="217">
      <x:c r="A217" s="46"/>
      <x:c r="B217" s="40"/>
      <x:c r="C217" s="89" t="str">
        <x:f>IF($D217="","",IFERROR(INDEX(SETUP!$B$16:$B$35,MATCH($D217,SETUP!$A$16:$A$35,0)),""))</x:f>
      </x:c>
      <x:c r="D217" s="40"/>
      <x:c r="E217" s="40"/>
      <x:c r="F217" s="40"/>
      <x:c r="G217" s="44"/>
      <x:c r="H217" s="62" t="str">
        <x:f>IF($A217="","",IF($C217="Inflow",$G217,0))</x:f>
      </x:c>
      <x:c r="I217" s="62" t="str">
        <x:f>IF($A217="","",IF($C217="Outflow",$G217,0))</x:f>
      </x:c>
      <x:c r="J217" s="62" t="str">
        <x:f>IF($A217="","",SETUP!$B$8+SUM($H$6:H217)-SUM($I$6:I217))</x:f>
      </x:c>
      <x:c r="K217" s="96"/>
      <x:c r="L217" s="40"/>
    </x:row>
    <x:row r="218">
      <x:c r="A218" s="46"/>
      <x:c r="B218" s="40"/>
      <x:c r="C218" s="89" t="str">
        <x:f>IF($D218="","",IFERROR(INDEX(SETUP!$B$16:$B$35,MATCH($D218,SETUP!$A$16:$A$35,0)),""))</x:f>
      </x:c>
      <x:c r="D218" s="40"/>
      <x:c r="E218" s="40"/>
      <x:c r="F218" s="40"/>
      <x:c r="G218" s="44"/>
      <x:c r="H218" s="62" t="str">
        <x:f>IF($A218="","",IF($C218="Inflow",$G218,0))</x:f>
      </x:c>
      <x:c r="I218" s="62" t="str">
        <x:f>IF($A218="","",IF($C218="Outflow",$G218,0))</x:f>
      </x:c>
      <x:c r="J218" s="62" t="str">
        <x:f>IF($A218="","",SETUP!$B$8+SUM($H$6:H218)-SUM($I$6:I218))</x:f>
      </x:c>
      <x:c r="K218" s="96"/>
      <x:c r="L218" s="40"/>
    </x:row>
    <x:row r="219">
      <x:c r="A219" s="46"/>
      <x:c r="B219" s="40"/>
      <x:c r="C219" s="89" t="str">
        <x:f>IF($D219="","",IFERROR(INDEX(SETUP!$B$16:$B$35,MATCH($D219,SETUP!$A$16:$A$35,0)),""))</x:f>
      </x:c>
      <x:c r="D219" s="40"/>
      <x:c r="E219" s="40"/>
      <x:c r="F219" s="40"/>
      <x:c r="G219" s="44"/>
      <x:c r="H219" s="62" t="str">
        <x:f>IF($A219="","",IF($C219="Inflow",$G219,0))</x:f>
      </x:c>
      <x:c r="I219" s="62" t="str">
        <x:f>IF($A219="","",IF($C219="Outflow",$G219,0))</x:f>
      </x:c>
      <x:c r="J219" s="62" t="str">
        <x:f>IF($A219="","",SETUP!$B$8+SUM($H$6:H219)-SUM($I$6:I219))</x:f>
      </x:c>
      <x:c r="K219" s="96"/>
      <x:c r="L219" s="40"/>
    </x:row>
    <x:row r="220">
      <x:c r="A220" s="46"/>
      <x:c r="B220" s="40"/>
      <x:c r="C220" s="89" t="str">
        <x:f>IF($D220="","",IFERROR(INDEX(SETUP!$B$16:$B$35,MATCH($D220,SETUP!$A$16:$A$35,0)),""))</x:f>
      </x:c>
      <x:c r="D220" s="40"/>
      <x:c r="E220" s="40"/>
      <x:c r="F220" s="40"/>
      <x:c r="G220" s="44"/>
      <x:c r="H220" s="62" t="str">
        <x:f>IF($A220="","",IF($C220="Inflow",$G220,0))</x:f>
      </x:c>
      <x:c r="I220" s="62" t="str">
        <x:f>IF($A220="","",IF($C220="Outflow",$G220,0))</x:f>
      </x:c>
      <x:c r="J220" s="62" t="str">
        <x:f>IF($A220="","",SETUP!$B$8+SUM($H$6:H220)-SUM($I$6:I220))</x:f>
      </x:c>
      <x:c r="K220" s="96"/>
      <x:c r="L220" s="40"/>
    </x:row>
    <x:row r="221">
      <x:c r="A221" s="46"/>
      <x:c r="B221" s="40"/>
      <x:c r="C221" s="89" t="str">
        <x:f>IF($D221="","",IFERROR(INDEX(SETUP!$B$16:$B$35,MATCH($D221,SETUP!$A$16:$A$35,0)),""))</x:f>
      </x:c>
      <x:c r="D221" s="40"/>
      <x:c r="E221" s="40"/>
      <x:c r="F221" s="40"/>
      <x:c r="G221" s="44"/>
      <x:c r="H221" s="62" t="str">
        <x:f>IF($A221="","",IF($C221="Inflow",$G221,0))</x:f>
      </x:c>
      <x:c r="I221" s="62" t="str">
        <x:f>IF($A221="","",IF($C221="Outflow",$G221,0))</x:f>
      </x:c>
      <x:c r="J221" s="62" t="str">
        <x:f>IF($A221="","",SETUP!$B$8+SUM($H$6:H221)-SUM($I$6:I221))</x:f>
      </x:c>
      <x:c r="K221" s="96"/>
      <x:c r="L221" s="40"/>
    </x:row>
    <x:row r="222">
      <x:c r="A222" s="46"/>
      <x:c r="B222" s="40"/>
      <x:c r="C222" s="89" t="str">
        <x:f>IF($D222="","",IFERROR(INDEX(SETUP!$B$16:$B$35,MATCH($D222,SETUP!$A$16:$A$35,0)),""))</x:f>
      </x:c>
      <x:c r="D222" s="40"/>
      <x:c r="E222" s="40"/>
      <x:c r="F222" s="40"/>
      <x:c r="G222" s="44"/>
      <x:c r="H222" s="62" t="str">
        <x:f>IF($A222="","",IF($C222="Inflow",$G222,0))</x:f>
      </x:c>
      <x:c r="I222" s="62" t="str">
        <x:f>IF($A222="","",IF($C222="Outflow",$G222,0))</x:f>
      </x:c>
      <x:c r="J222" s="62" t="str">
        <x:f>IF($A222="","",SETUP!$B$8+SUM($H$6:H222)-SUM($I$6:I222))</x:f>
      </x:c>
      <x:c r="K222" s="96"/>
      <x:c r="L222" s="40"/>
    </x:row>
    <x:row r="223">
      <x:c r="A223" s="46"/>
      <x:c r="B223" s="40"/>
      <x:c r="C223" s="89" t="str">
        <x:f>IF($D223="","",IFERROR(INDEX(SETUP!$B$16:$B$35,MATCH($D223,SETUP!$A$16:$A$35,0)),""))</x:f>
      </x:c>
      <x:c r="D223" s="40"/>
      <x:c r="E223" s="40"/>
      <x:c r="F223" s="40"/>
      <x:c r="G223" s="44"/>
      <x:c r="H223" s="62" t="str">
        <x:f>IF($A223="","",IF($C223="Inflow",$G223,0))</x:f>
      </x:c>
      <x:c r="I223" s="62" t="str">
        <x:f>IF($A223="","",IF($C223="Outflow",$G223,0))</x:f>
      </x:c>
      <x:c r="J223" s="62" t="str">
        <x:f>IF($A223="","",SETUP!$B$8+SUM($H$6:H223)-SUM($I$6:I223))</x:f>
      </x:c>
      <x:c r="K223" s="96"/>
      <x:c r="L223" s="40"/>
    </x:row>
    <x:row r="224">
      <x:c r="A224" s="46"/>
      <x:c r="B224" s="40"/>
      <x:c r="C224" s="89" t="str">
        <x:f>IF($D224="","",IFERROR(INDEX(SETUP!$B$16:$B$35,MATCH($D224,SETUP!$A$16:$A$35,0)),""))</x:f>
      </x:c>
      <x:c r="D224" s="40"/>
      <x:c r="E224" s="40"/>
      <x:c r="F224" s="40"/>
      <x:c r="G224" s="44"/>
      <x:c r="H224" s="62" t="str">
        <x:f>IF($A224="","",IF($C224="Inflow",$G224,0))</x:f>
      </x:c>
      <x:c r="I224" s="62" t="str">
        <x:f>IF($A224="","",IF($C224="Outflow",$G224,0))</x:f>
      </x:c>
      <x:c r="J224" s="62" t="str">
        <x:f>IF($A224="","",SETUP!$B$8+SUM($H$6:H224)-SUM($I$6:I224))</x:f>
      </x:c>
      <x:c r="K224" s="96"/>
      <x:c r="L224" s="40"/>
    </x:row>
    <x:row r="225">
      <x:c r="A225" s="46"/>
      <x:c r="B225" s="40"/>
      <x:c r="C225" s="89" t="str">
        <x:f>IF($D225="","",IFERROR(INDEX(SETUP!$B$16:$B$35,MATCH($D225,SETUP!$A$16:$A$35,0)),""))</x:f>
      </x:c>
      <x:c r="D225" s="40"/>
      <x:c r="E225" s="40"/>
      <x:c r="F225" s="40"/>
      <x:c r="G225" s="44"/>
      <x:c r="H225" s="62" t="str">
        <x:f>IF($A225="","",IF($C225="Inflow",$G225,0))</x:f>
      </x:c>
      <x:c r="I225" s="62" t="str">
        <x:f>IF($A225="","",IF($C225="Outflow",$G225,0))</x:f>
      </x:c>
      <x:c r="J225" s="62" t="str">
        <x:f>IF($A225="","",SETUP!$B$8+SUM($H$6:H225)-SUM($I$6:I225))</x:f>
      </x:c>
      <x:c r="K225" s="96"/>
      <x:c r="L225" s="40"/>
    </x:row>
    <x:row r="226">
      <x:c r="A226" s="46"/>
      <x:c r="B226" s="40"/>
      <x:c r="C226" s="89" t="str">
        <x:f>IF($D226="","",IFERROR(INDEX(SETUP!$B$16:$B$35,MATCH($D226,SETUP!$A$16:$A$35,0)),""))</x:f>
      </x:c>
      <x:c r="D226" s="40"/>
      <x:c r="E226" s="40"/>
      <x:c r="F226" s="40"/>
      <x:c r="G226" s="44"/>
      <x:c r="H226" s="62" t="str">
        <x:f>IF($A226="","",IF($C226="Inflow",$G226,0))</x:f>
      </x:c>
      <x:c r="I226" s="62" t="str">
        <x:f>IF($A226="","",IF($C226="Outflow",$G226,0))</x:f>
      </x:c>
      <x:c r="J226" s="62" t="str">
        <x:f>IF($A226="","",SETUP!$B$8+SUM($H$6:H226)-SUM($I$6:I226))</x:f>
      </x:c>
      <x:c r="K226" s="96"/>
      <x:c r="L226" s="40"/>
    </x:row>
    <x:row r="227">
      <x:c r="A227" s="46"/>
      <x:c r="B227" s="40"/>
      <x:c r="C227" s="89" t="str">
        <x:f>IF($D227="","",IFERROR(INDEX(SETUP!$B$16:$B$35,MATCH($D227,SETUP!$A$16:$A$35,0)),""))</x:f>
      </x:c>
      <x:c r="D227" s="40"/>
      <x:c r="E227" s="40"/>
      <x:c r="F227" s="40"/>
      <x:c r="G227" s="44"/>
      <x:c r="H227" s="62" t="str">
        <x:f>IF($A227="","",IF($C227="Inflow",$G227,0))</x:f>
      </x:c>
      <x:c r="I227" s="62" t="str">
        <x:f>IF($A227="","",IF($C227="Outflow",$G227,0))</x:f>
      </x:c>
      <x:c r="J227" s="62" t="str">
        <x:f>IF($A227="","",SETUP!$B$8+SUM($H$6:H227)-SUM($I$6:I227))</x:f>
      </x:c>
      <x:c r="K227" s="96"/>
      <x:c r="L227" s="40"/>
    </x:row>
    <x:row r="228">
      <x:c r="A228" s="46"/>
      <x:c r="B228" s="40"/>
      <x:c r="C228" s="89" t="str">
        <x:f>IF($D228="","",IFERROR(INDEX(SETUP!$B$16:$B$35,MATCH($D228,SETUP!$A$16:$A$35,0)),""))</x:f>
      </x:c>
      <x:c r="D228" s="40"/>
      <x:c r="E228" s="40"/>
      <x:c r="F228" s="40"/>
      <x:c r="G228" s="44"/>
      <x:c r="H228" s="62" t="str">
        <x:f>IF($A228="","",IF($C228="Inflow",$G228,0))</x:f>
      </x:c>
      <x:c r="I228" s="62" t="str">
        <x:f>IF($A228="","",IF($C228="Outflow",$G228,0))</x:f>
      </x:c>
      <x:c r="J228" s="62" t="str">
        <x:f>IF($A228="","",SETUP!$B$8+SUM($H$6:H228)-SUM($I$6:I228))</x:f>
      </x:c>
      <x:c r="K228" s="96"/>
      <x:c r="L228" s="40"/>
    </x:row>
    <x:row r="229">
      <x:c r="A229" s="46"/>
      <x:c r="B229" s="40"/>
      <x:c r="C229" s="89" t="str">
        <x:f>IF($D229="","",IFERROR(INDEX(SETUP!$B$16:$B$35,MATCH($D229,SETUP!$A$16:$A$35,0)),""))</x:f>
      </x:c>
      <x:c r="D229" s="40"/>
      <x:c r="E229" s="40"/>
      <x:c r="F229" s="40"/>
      <x:c r="G229" s="44"/>
      <x:c r="H229" s="62" t="str">
        <x:f>IF($A229="","",IF($C229="Inflow",$G229,0))</x:f>
      </x:c>
      <x:c r="I229" s="62" t="str">
        <x:f>IF($A229="","",IF($C229="Outflow",$G229,0))</x:f>
      </x:c>
      <x:c r="J229" s="62" t="str">
        <x:f>IF($A229="","",SETUP!$B$8+SUM($H$6:H229)-SUM($I$6:I229))</x:f>
      </x:c>
      <x:c r="K229" s="96"/>
      <x:c r="L229" s="40"/>
    </x:row>
    <x:row r="230">
      <x:c r="A230" s="46"/>
      <x:c r="B230" s="40"/>
      <x:c r="C230" s="89" t="str">
        <x:f>IF($D230="","",IFERROR(INDEX(SETUP!$B$16:$B$35,MATCH($D230,SETUP!$A$16:$A$35,0)),""))</x:f>
      </x:c>
      <x:c r="D230" s="40"/>
      <x:c r="E230" s="40"/>
      <x:c r="F230" s="40"/>
      <x:c r="G230" s="44"/>
      <x:c r="H230" s="62" t="str">
        <x:f>IF($A230="","",IF($C230="Inflow",$G230,0))</x:f>
      </x:c>
      <x:c r="I230" s="62" t="str">
        <x:f>IF($A230="","",IF($C230="Outflow",$G230,0))</x:f>
      </x:c>
      <x:c r="J230" s="62" t="str">
        <x:f>IF($A230="","",SETUP!$B$8+SUM($H$6:H230)-SUM($I$6:I230))</x:f>
      </x:c>
      <x:c r="K230" s="96"/>
      <x:c r="L230" s="40"/>
    </x:row>
    <x:row r="231">
      <x:c r="A231" s="46"/>
      <x:c r="B231" s="40"/>
      <x:c r="C231" s="89" t="str">
        <x:f>IF($D231="","",IFERROR(INDEX(SETUP!$B$16:$B$35,MATCH($D231,SETUP!$A$16:$A$35,0)),""))</x:f>
      </x:c>
      <x:c r="D231" s="40"/>
      <x:c r="E231" s="40"/>
      <x:c r="F231" s="40"/>
      <x:c r="G231" s="44"/>
      <x:c r="H231" s="62" t="str">
        <x:f>IF($A231="","",IF($C231="Inflow",$G231,0))</x:f>
      </x:c>
      <x:c r="I231" s="62" t="str">
        <x:f>IF($A231="","",IF($C231="Outflow",$G231,0))</x:f>
      </x:c>
      <x:c r="J231" s="62" t="str">
        <x:f>IF($A231="","",SETUP!$B$8+SUM($H$6:H231)-SUM($I$6:I231))</x:f>
      </x:c>
      <x:c r="K231" s="96"/>
      <x:c r="L231" s="40"/>
    </x:row>
    <x:row r="232">
      <x:c r="A232" s="46"/>
      <x:c r="B232" s="40"/>
      <x:c r="C232" s="89" t="str">
        <x:f>IF($D232="","",IFERROR(INDEX(SETUP!$B$16:$B$35,MATCH($D232,SETUP!$A$16:$A$35,0)),""))</x:f>
      </x:c>
      <x:c r="D232" s="40"/>
      <x:c r="E232" s="40"/>
      <x:c r="F232" s="40"/>
      <x:c r="G232" s="44"/>
      <x:c r="H232" s="62" t="str">
        <x:f>IF($A232="","",IF($C232="Inflow",$G232,0))</x:f>
      </x:c>
      <x:c r="I232" s="62" t="str">
        <x:f>IF($A232="","",IF($C232="Outflow",$G232,0))</x:f>
      </x:c>
      <x:c r="J232" s="62" t="str">
        <x:f>IF($A232="","",SETUP!$B$8+SUM($H$6:H232)-SUM($I$6:I232))</x:f>
      </x:c>
      <x:c r="K232" s="96"/>
      <x:c r="L232" s="40"/>
    </x:row>
    <x:row r="233">
      <x:c r="A233" s="46"/>
      <x:c r="B233" s="40"/>
      <x:c r="C233" s="89" t="str">
        <x:f>IF($D233="","",IFERROR(INDEX(SETUP!$B$16:$B$35,MATCH($D233,SETUP!$A$16:$A$35,0)),""))</x:f>
      </x:c>
      <x:c r="D233" s="40"/>
      <x:c r="E233" s="40"/>
      <x:c r="F233" s="40"/>
      <x:c r="G233" s="44"/>
      <x:c r="H233" s="62" t="str">
        <x:f>IF($A233="","",IF($C233="Inflow",$G233,0))</x:f>
      </x:c>
      <x:c r="I233" s="62" t="str">
        <x:f>IF($A233="","",IF($C233="Outflow",$G233,0))</x:f>
      </x:c>
      <x:c r="J233" s="62" t="str">
        <x:f>IF($A233="","",SETUP!$B$8+SUM($H$6:H233)-SUM($I$6:I233))</x:f>
      </x:c>
      <x:c r="K233" s="96"/>
      <x:c r="L233" s="40"/>
    </x:row>
    <x:row r="234">
      <x:c r="A234" s="46"/>
      <x:c r="B234" s="40"/>
      <x:c r="C234" s="89" t="str">
        <x:f>IF($D234="","",IFERROR(INDEX(SETUP!$B$16:$B$35,MATCH($D234,SETUP!$A$16:$A$35,0)),""))</x:f>
      </x:c>
      <x:c r="D234" s="40"/>
      <x:c r="E234" s="40"/>
      <x:c r="F234" s="40"/>
      <x:c r="G234" s="44"/>
      <x:c r="H234" s="62" t="str">
        <x:f>IF($A234="","",IF($C234="Inflow",$G234,0))</x:f>
      </x:c>
      <x:c r="I234" s="62" t="str">
        <x:f>IF($A234="","",IF($C234="Outflow",$G234,0))</x:f>
      </x:c>
      <x:c r="J234" s="62" t="str">
        <x:f>IF($A234="","",SETUP!$B$8+SUM($H$6:H234)-SUM($I$6:I234))</x:f>
      </x:c>
      <x:c r="K234" s="96"/>
      <x:c r="L234" s="40"/>
    </x:row>
    <x:row r="235">
      <x:c r="A235" s="46"/>
      <x:c r="B235" s="40"/>
      <x:c r="C235" s="89" t="str">
        <x:f>IF($D235="","",IFERROR(INDEX(SETUP!$B$16:$B$35,MATCH($D235,SETUP!$A$16:$A$35,0)),""))</x:f>
      </x:c>
      <x:c r="D235" s="40"/>
      <x:c r="E235" s="40"/>
      <x:c r="F235" s="40"/>
      <x:c r="G235" s="44"/>
      <x:c r="H235" s="62" t="str">
        <x:f>IF($A235="","",IF($C235="Inflow",$G235,0))</x:f>
      </x:c>
      <x:c r="I235" s="62" t="str">
        <x:f>IF($A235="","",IF($C235="Outflow",$G235,0))</x:f>
      </x:c>
      <x:c r="J235" s="62" t="str">
        <x:f>IF($A235="","",SETUP!$B$8+SUM($H$6:H235)-SUM($I$6:I235))</x:f>
      </x:c>
      <x:c r="K235" s="96"/>
      <x:c r="L235" s="40"/>
    </x:row>
    <x:row r="236">
      <x:c r="A236" s="46"/>
      <x:c r="B236" s="40"/>
      <x:c r="C236" s="89" t="str">
        <x:f>IF($D236="","",IFERROR(INDEX(SETUP!$B$16:$B$35,MATCH($D236,SETUP!$A$16:$A$35,0)),""))</x:f>
      </x:c>
      <x:c r="D236" s="40"/>
      <x:c r="E236" s="40"/>
      <x:c r="F236" s="40"/>
      <x:c r="G236" s="44"/>
      <x:c r="H236" s="62" t="str">
        <x:f>IF($A236="","",IF($C236="Inflow",$G236,0))</x:f>
      </x:c>
      <x:c r="I236" s="62" t="str">
        <x:f>IF($A236="","",IF($C236="Outflow",$G236,0))</x:f>
      </x:c>
      <x:c r="J236" s="62" t="str">
        <x:f>IF($A236="","",SETUP!$B$8+SUM($H$6:H236)-SUM($I$6:I236))</x:f>
      </x:c>
      <x:c r="K236" s="96"/>
      <x:c r="L236" s="40"/>
    </x:row>
    <x:row r="237">
      <x:c r="A237" s="46"/>
      <x:c r="B237" s="40"/>
      <x:c r="C237" s="89" t="str">
        <x:f>IF($D237="","",IFERROR(INDEX(SETUP!$B$16:$B$35,MATCH($D237,SETUP!$A$16:$A$35,0)),""))</x:f>
      </x:c>
      <x:c r="D237" s="40"/>
      <x:c r="E237" s="40"/>
      <x:c r="F237" s="40"/>
      <x:c r="G237" s="44"/>
      <x:c r="H237" s="62" t="str">
        <x:f>IF($A237="","",IF($C237="Inflow",$G237,0))</x:f>
      </x:c>
      <x:c r="I237" s="62" t="str">
        <x:f>IF($A237="","",IF($C237="Outflow",$G237,0))</x:f>
      </x:c>
      <x:c r="J237" s="62" t="str">
        <x:f>IF($A237="","",SETUP!$B$8+SUM($H$6:H237)-SUM($I$6:I237))</x:f>
      </x:c>
      <x:c r="K237" s="96"/>
      <x:c r="L237" s="40"/>
    </x:row>
    <x:row r="238">
      <x:c r="A238" s="46"/>
      <x:c r="B238" s="40"/>
      <x:c r="C238" s="89" t="str">
        <x:f>IF($D238="","",IFERROR(INDEX(SETUP!$B$16:$B$35,MATCH($D238,SETUP!$A$16:$A$35,0)),""))</x:f>
      </x:c>
      <x:c r="D238" s="40"/>
      <x:c r="E238" s="40"/>
      <x:c r="F238" s="40"/>
      <x:c r="G238" s="44"/>
      <x:c r="H238" s="62" t="str">
        <x:f>IF($A238="","",IF($C238="Inflow",$G238,0))</x:f>
      </x:c>
      <x:c r="I238" s="62" t="str">
        <x:f>IF($A238="","",IF($C238="Outflow",$G238,0))</x:f>
      </x:c>
      <x:c r="J238" s="62" t="str">
        <x:f>IF($A238="","",SETUP!$B$8+SUM($H$6:H238)-SUM($I$6:I238))</x:f>
      </x:c>
      <x:c r="K238" s="96"/>
      <x:c r="L238" s="40"/>
    </x:row>
    <x:row r="239">
      <x:c r="A239" s="46"/>
      <x:c r="B239" s="40"/>
      <x:c r="C239" s="89" t="str">
        <x:f>IF($D239="","",IFERROR(INDEX(SETUP!$B$16:$B$35,MATCH($D239,SETUP!$A$16:$A$35,0)),""))</x:f>
      </x:c>
      <x:c r="D239" s="40"/>
      <x:c r="E239" s="40"/>
      <x:c r="F239" s="40"/>
      <x:c r="G239" s="44"/>
      <x:c r="H239" s="62" t="str">
        <x:f>IF($A239="","",IF($C239="Inflow",$G239,0))</x:f>
      </x:c>
      <x:c r="I239" s="62" t="str">
        <x:f>IF($A239="","",IF($C239="Outflow",$G239,0))</x:f>
      </x:c>
      <x:c r="J239" s="62" t="str">
        <x:f>IF($A239="","",SETUP!$B$8+SUM($H$6:H239)-SUM($I$6:I239))</x:f>
      </x:c>
      <x:c r="K239" s="96"/>
      <x:c r="L239" s="40"/>
    </x:row>
    <x:row r="240">
      <x:c r="A240" s="46"/>
      <x:c r="B240" s="40"/>
      <x:c r="C240" s="89" t="str">
        <x:f>IF($D240="","",IFERROR(INDEX(SETUP!$B$16:$B$35,MATCH($D240,SETUP!$A$16:$A$35,0)),""))</x:f>
      </x:c>
      <x:c r="D240" s="40"/>
      <x:c r="E240" s="40"/>
      <x:c r="F240" s="40"/>
      <x:c r="G240" s="44"/>
      <x:c r="H240" s="62" t="str">
        <x:f>IF($A240="","",IF($C240="Inflow",$G240,0))</x:f>
      </x:c>
      <x:c r="I240" s="62" t="str">
        <x:f>IF($A240="","",IF($C240="Outflow",$G240,0))</x:f>
      </x:c>
      <x:c r="J240" s="62" t="str">
        <x:f>IF($A240="","",SETUP!$B$8+SUM($H$6:H240)-SUM($I$6:I240))</x:f>
      </x:c>
      <x:c r="K240" s="96"/>
      <x:c r="L240" s="40"/>
    </x:row>
    <x:row r="241">
      <x:c r="A241" s="46"/>
      <x:c r="B241" s="40"/>
      <x:c r="C241" s="89" t="str">
        <x:f>IF($D241="","",IFERROR(INDEX(SETUP!$B$16:$B$35,MATCH($D241,SETUP!$A$16:$A$35,0)),""))</x:f>
      </x:c>
      <x:c r="D241" s="40"/>
      <x:c r="E241" s="40"/>
      <x:c r="F241" s="40"/>
      <x:c r="G241" s="44"/>
      <x:c r="H241" s="62" t="str">
        <x:f>IF($A241="","",IF($C241="Inflow",$G241,0))</x:f>
      </x:c>
      <x:c r="I241" s="62" t="str">
        <x:f>IF($A241="","",IF($C241="Outflow",$G241,0))</x:f>
      </x:c>
      <x:c r="J241" s="62" t="str">
        <x:f>IF($A241="","",SETUP!$B$8+SUM($H$6:H241)-SUM($I$6:I241))</x:f>
      </x:c>
      <x:c r="K241" s="96"/>
      <x:c r="L241" s="40"/>
    </x:row>
    <x:row r="242">
      <x:c r="A242" s="46"/>
      <x:c r="B242" s="40"/>
      <x:c r="C242" s="89" t="str">
        <x:f>IF($D242="","",IFERROR(INDEX(SETUP!$B$16:$B$35,MATCH($D242,SETUP!$A$16:$A$35,0)),""))</x:f>
      </x:c>
      <x:c r="D242" s="40"/>
      <x:c r="E242" s="40"/>
      <x:c r="F242" s="40"/>
      <x:c r="G242" s="44"/>
      <x:c r="H242" s="62" t="str">
        <x:f>IF($A242="","",IF($C242="Inflow",$G242,0))</x:f>
      </x:c>
      <x:c r="I242" s="62" t="str">
        <x:f>IF($A242="","",IF($C242="Outflow",$G242,0))</x:f>
      </x:c>
      <x:c r="J242" s="62" t="str">
        <x:f>IF($A242="","",SETUP!$B$8+SUM($H$6:H242)-SUM($I$6:I242))</x:f>
      </x:c>
      <x:c r="K242" s="96"/>
      <x:c r="L242" s="40"/>
    </x:row>
    <x:row r="243">
      <x:c r="A243" s="46"/>
      <x:c r="B243" s="40"/>
      <x:c r="C243" s="89" t="str">
        <x:f>IF($D243="","",IFERROR(INDEX(SETUP!$B$16:$B$35,MATCH($D243,SETUP!$A$16:$A$35,0)),""))</x:f>
      </x:c>
      <x:c r="D243" s="40"/>
      <x:c r="E243" s="40"/>
      <x:c r="F243" s="40"/>
      <x:c r="G243" s="44"/>
      <x:c r="H243" s="62" t="str">
        <x:f>IF($A243="","",IF($C243="Inflow",$G243,0))</x:f>
      </x:c>
      <x:c r="I243" s="62" t="str">
        <x:f>IF($A243="","",IF($C243="Outflow",$G243,0))</x:f>
      </x:c>
      <x:c r="J243" s="62" t="str">
        <x:f>IF($A243="","",SETUP!$B$8+SUM($H$6:H243)-SUM($I$6:I243))</x:f>
      </x:c>
      <x:c r="K243" s="96"/>
      <x:c r="L243" s="40"/>
    </x:row>
    <x:row r="244">
      <x:c r="A244" s="46"/>
      <x:c r="B244" s="40"/>
      <x:c r="C244" s="89" t="str">
        <x:f>IF($D244="","",IFERROR(INDEX(SETUP!$B$16:$B$35,MATCH($D244,SETUP!$A$16:$A$35,0)),""))</x:f>
      </x:c>
      <x:c r="D244" s="40"/>
      <x:c r="E244" s="40"/>
      <x:c r="F244" s="40"/>
      <x:c r="G244" s="44"/>
      <x:c r="H244" s="62" t="str">
        <x:f>IF($A244="","",IF($C244="Inflow",$G244,0))</x:f>
      </x:c>
      <x:c r="I244" s="62" t="str">
        <x:f>IF($A244="","",IF($C244="Outflow",$G244,0))</x:f>
      </x:c>
      <x:c r="J244" s="62" t="str">
        <x:f>IF($A244="","",SETUP!$B$8+SUM($H$6:H244)-SUM($I$6:I244))</x:f>
      </x:c>
      <x:c r="K244" s="96"/>
      <x:c r="L244" s="40"/>
    </x:row>
    <x:row r="245">
      <x:c r="A245" s="46"/>
      <x:c r="B245" s="40"/>
      <x:c r="C245" s="89" t="str">
        <x:f>IF($D245="","",IFERROR(INDEX(SETUP!$B$16:$B$35,MATCH($D245,SETUP!$A$16:$A$35,0)),""))</x:f>
      </x:c>
      <x:c r="D245" s="40"/>
      <x:c r="E245" s="40"/>
      <x:c r="F245" s="40"/>
      <x:c r="G245" s="44"/>
      <x:c r="H245" s="62" t="str">
        <x:f>IF($A245="","",IF($C245="Inflow",$G245,0))</x:f>
      </x:c>
      <x:c r="I245" s="62" t="str">
        <x:f>IF($A245="","",IF($C245="Outflow",$G245,0))</x:f>
      </x:c>
      <x:c r="J245" s="62" t="str">
        <x:f>IF($A245="","",SETUP!$B$8+SUM($H$6:H245)-SUM($I$6:I245))</x:f>
      </x:c>
      <x:c r="K245" s="96"/>
      <x:c r="L245" s="40"/>
    </x:row>
    <x:row r="246">
      <x:c r="A246" s="46"/>
      <x:c r="B246" s="40"/>
      <x:c r="C246" s="89" t="str">
        <x:f>IF($D246="","",IFERROR(INDEX(SETUP!$B$16:$B$35,MATCH($D246,SETUP!$A$16:$A$35,0)),""))</x:f>
      </x:c>
      <x:c r="D246" s="40"/>
      <x:c r="E246" s="40"/>
      <x:c r="F246" s="40"/>
      <x:c r="G246" s="44"/>
      <x:c r="H246" s="62" t="str">
        <x:f>IF($A246="","",IF($C246="Inflow",$G246,0))</x:f>
      </x:c>
      <x:c r="I246" s="62" t="str">
        <x:f>IF($A246="","",IF($C246="Outflow",$G246,0))</x:f>
      </x:c>
      <x:c r="J246" s="62" t="str">
        <x:f>IF($A246="","",SETUP!$B$8+SUM($H$6:H246)-SUM($I$6:I246))</x:f>
      </x:c>
      <x:c r="K246" s="96"/>
      <x:c r="L246" s="40"/>
    </x:row>
    <x:row r="247">
      <x:c r="A247" s="46"/>
      <x:c r="B247" s="40"/>
      <x:c r="C247" s="89" t="str">
        <x:f>IF($D247="","",IFERROR(INDEX(SETUP!$B$16:$B$35,MATCH($D247,SETUP!$A$16:$A$35,0)),""))</x:f>
      </x:c>
      <x:c r="D247" s="40"/>
      <x:c r="E247" s="40"/>
      <x:c r="F247" s="40"/>
      <x:c r="G247" s="44"/>
      <x:c r="H247" s="62" t="str">
        <x:f>IF($A247="","",IF($C247="Inflow",$G247,0))</x:f>
      </x:c>
      <x:c r="I247" s="62" t="str">
        <x:f>IF($A247="","",IF($C247="Outflow",$G247,0))</x:f>
      </x:c>
      <x:c r="J247" s="62" t="str">
        <x:f>IF($A247="","",SETUP!$B$8+SUM($H$6:H247)-SUM($I$6:I247))</x:f>
      </x:c>
      <x:c r="K247" s="96"/>
      <x:c r="L247" s="40"/>
    </x:row>
    <x:row r="248">
      <x:c r="A248" s="46"/>
      <x:c r="B248" s="40"/>
      <x:c r="C248" s="89" t="str">
        <x:f>IF($D248="","",IFERROR(INDEX(SETUP!$B$16:$B$35,MATCH($D248,SETUP!$A$16:$A$35,0)),""))</x:f>
      </x:c>
      <x:c r="D248" s="40"/>
      <x:c r="E248" s="40"/>
      <x:c r="F248" s="40"/>
      <x:c r="G248" s="44"/>
      <x:c r="H248" s="62" t="str">
        <x:f>IF($A248="","",IF($C248="Inflow",$G248,0))</x:f>
      </x:c>
      <x:c r="I248" s="62" t="str">
        <x:f>IF($A248="","",IF($C248="Outflow",$G248,0))</x:f>
      </x:c>
      <x:c r="J248" s="62" t="str">
        <x:f>IF($A248="","",SETUP!$B$8+SUM($H$6:H248)-SUM($I$6:I248))</x:f>
      </x:c>
      <x:c r="K248" s="96"/>
      <x:c r="L248" s="40"/>
    </x:row>
    <x:row r="249">
      <x:c r="A249" s="46"/>
      <x:c r="B249" s="40"/>
      <x:c r="C249" s="89" t="str">
        <x:f>IF($D249="","",IFERROR(INDEX(SETUP!$B$16:$B$35,MATCH($D249,SETUP!$A$16:$A$35,0)),""))</x:f>
      </x:c>
      <x:c r="D249" s="40"/>
      <x:c r="E249" s="40"/>
      <x:c r="F249" s="40"/>
      <x:c r="G249" s="44"/>
      <x:c r="H249" s="62" t="str">
        <x:f>IF($A249="","",IF($C249="Inflow",$G249,0))</x:f>
      </x:c>
      <x:c r="I249" s="62" t="str">
        <x:f>IF($A249="","",IF($C249="Outflow",$G249,0))</x:f>
      </x:c>
      <x:c r="J249" s="62" t="str">
        <x:f>IF($A249="","",SETUP!$B$8+SUM($H$6:H249)-SUM($I$6:I249))</x:f>
      </x:c>
      <x:c r="K249" s="96"/>
      <x:c r="L249" s="40"/>
    </x:row>
    <x:row r="250">
      <x:c r="A250" s="46"/>
      <x:c r="B250" s="40"/>
      <x:c r="C250" s="89" t="str">
        <x:f>IF($D250="","",IFERROR(INDEX(SETUP!$B$16:$B$35,MATCH($D250,SETUP!$A$16:$A$35,0)),""))</x:f>
      </x:c>
      <x:c r="D250" s="40"/>
      <x:c r="E250" s="40"/>
      <x:c r="F250" s="40"/>
      <x:c r="G250" s="44"/>
      <x:c r="H250" s="62" t="str">
        <x:f>IF($A250="","",IF($C250="Inflow",$G250,0))</x:f>
      </x:c>
      <x:c r="I250" s="62" t="str">
        <x:f>IF($A250="","",IF($C250="Outflow",$G250,0))</x:f>
      </x:c>
      <x:c r="J250" s="62" t="str">
        <x:f>IF($A250="","",SETUP!$B$8+SUM($H$6:H250)-SUM($I$6:I250))</x:f>
      </x:c>
      <x:c r="K250" s="96"/>
      <x:c r="L250" s="40"/>
    </x:row>
    <x:row r="251">
      <x:c r="A251" s="46"/>
      <x:c r="B251" s="40"/>
      <x:c r="C251" s="89" t="str">
        <x:f>IF($D251="","",IFERROR(INDEX(SETUP!$B$16:$B$35,MATCH($D251,SETUP!$A$16:$A$35,0)),""))</x:f>
      </x:c>
      <x:c r="D251" s="40"/>
      <x:c r="E251" s="40"/>
      <x:c r="F251" s="40"/>
      <x:c r="G251" s="44"/>
      <x:c r="H251" s="62" t="str">
        <x:f>IF($A251="","",IF($C251="Inflow",$G251,0))</x:f>
      </x:c>
      <x:c r="I251" s="62" t="str">
        <x:f>IF($A251="","",IF($C251="Outflow",$G251,0))</x:f>
      </x:c>
      <x:c r="J251" s="62" t="str">
        <x:f>IF($A251="","",SETUP!$B$8+SUM($H$6:H251)-SUM($I$6:I251))</x:f>
      </x:c>
      <x:c r="K251" s="96"/>
      <x:c r="L251" s="40"/>
    </x:row>
    <x:row r="252">
      <x:c r="A252" s="46"/>
      <x:c r="B252" s="40"/>
      <x:c r="C252" s="89" t="str">
        <x:f>IF($D252="","",IFERROR(INDEX(SETUP!$B$16:$B$35,MATCH($D252,SETUP!$A$16:$A$35,0)),""))</x:f>
      </x:c>
      <x:c r="D252" s="40"/>
      <x:c r="E252" s="40"/>
      <x:c r="F252" s="40"/>
      <x:c r="G252" s="44"/>
      <x:c r="H252" s="62" t="str">
        <x:f>IF($A252="","",IF($C252="Inflow",$G252,0))</x:f>
      </x:c>
      <x:c r="I252" s="62" t="str">
        <x:f>IF($A252="","",IF($C252="Outflow",$G252,0))</x:f>
      </x:c>
      <x:c r="J252" s="62" t="str">
        <x:f>IF($A252="","",SETUP!$B$8+SUM($H$6:H252)-SUM($I$6:I252))</x:f>
      </x:c>
      <x:c r="K252" s="96"/>
      <x:c r="L252" s="40"/>
    </x:row>
    <x:row r="253">
      <x:c r="A253" s="46"/>
      <x:c r="B253" s="40"/>
      <x:c r="C253" s="89" t="str">
        <x:f>IF($D253="","",IFERROR(INDEX(SETUP!$B$16:$B$35,MATCH($D253,SETUP!$A$16:$A$35,0)),""))</x:f>
      </x:c>
      <x:c r="D253" s="40"/>
      <x:c r="E253" s="40"/>
      <x:c r="F253" s="40"/>
      <x:c r="G253" s="44"/>
      <x:c r="H253" s="62" t="str">
        <x:f>IF($A253="","",IF($C253="Inflow",$G253,0))</x:f>
      </x:c>
      <x:c r="I253" s="62" t="str">
        <x:f>IF($A253="","",IF($C253="Outflow",$G253,0))</x:f>
      </x:c>
      <x:c r="J253" s="62" t="str">
        <x:f>IF($A253="","",SETUP!$B$8+SUM($H$6:H253)-SUM($I$6:I253))</x:f>
      </x:c>
      <x:c r="K253" s="96"/>
      <x:c r="L253" s="40"/>
    </x:row>
    <x:row r="254">
      <x:c r="A254" s="46"/>
      <x:c r="B254" s="40"/>
      <x:c r="C254" s="89" t="str">
        <x:f>IF($D254="","",IFERROR(INDEX(SETUP!$B$16:$B$35,MATCH($D254,SETUP!$A$16:$A$35,0)),""))</x:f>
      </x:c>
      <x:c r="D254" s="40"/>
      <x:c r="E254" s="40"/>
      <x:c r="F254" s="40"/>
      <x:c r="G254" s="44"/>
      <x:c r="H254" s="62" t="str">
        <x:f>IF($A254="","",IF($C254="Inflow",$G254,0))</x:f>
      </x:c>
      <x:c r="I254" s="62" t="str">
        <x:f>IF($A254="","",IF($C254="Outflow",$G254,0))</x:f>
      </x:c>
      <x:c r="J254" s="62" t="str">
        <x:f>IF($A254="","",SETUP!$B$8+SUM($H$6:H254)-SUM($I$6:I254))</x:f>
      </x:c>
      <x:c r="K254" s="96"/>
      <x:c r="L254" s="40"/>
    </x:row>
    <x:row r="255">
      <x:c r="A255" s="46"/>
      <x:c r="B255" s="40"/>
      <x:c r="C255" s="89" t="str">
        <x:f>IF($D255="","",IFERROR(INDEX(SETUP!$B$16:$B$35,MATCH($D255,SETUP!$A$16:$A$35,0)),""))</x:f>
      </x:c>
      <x:c r="D255" s="40"/>
      <x:c r="E255" s="40"/>
      <x:c r="F255" s="40"/>
      <x:c r="G255" s="44"/>
      <x:c r="H255" s="62" t="str">
        <x:f>IF($A255="","",IF($C255="Inflow",$G255,0))</x:f>
      </x:c>
      <x:c r="I255" s="62" t="str">
        <x:f>IF($A255="","",IF($C255="Outflow",$G255,0))</x:f>
      </x:c>
      <x:c r="J255" s="62" t="str">
        <x:f>IF($A255="","",SETUP!$B$8+SUM($H$6:H255)-SUM($I$6:I255))</x:f>
      </x:c>
      <x:c r="K255" s="96"/>
      <x:c r="L255" s="40"/>
    </x:row>
    <x:row r="256">
      <x:c r="A256" s="46"/>
      <x:c r="B256" s="40"/>
      <x:c r="C256" s="89" t="str">
        <x:f>IF($D256="","",IFERROR(INDEX(SETUP!$B$16:$B$35,MATCH($D256,SETUP!$A$16:$A$35,0)),""))</x:f>
      </x:c>
      <x:c r="D256" s="40"/>
      <x:c r="E256" s="40"/>
      <x:c r="F256" s="40"/>
      <x:c r="G256" s="44"/>
      <x:c r="H256" s="62" t="str">
        <x:f>IF($A256="","",IF($C256="Inflow",$G256,0))</x:f>
      </x:c>
      <x:c r="I256" s="62" t="str">
        <x:f>IF($A256="","",IF($C256="Outflow",$G256,0))</x:f>
      </x:c>
      <x:c r="J256" s="62" t="str">
        <x:f>IF($A256="","",SETUP!$B$8+SUM($H$6:H256)-SUM($I$6:I256))</x:f>
      </x:c>
      <x:c r="K256" s="96"/>
      <x:c r="L256" s="40"/>
    </x:row>
    <x:row r="257">
      <x:c r="A257" s="46"/>
      <x:c r="B257" s="40"/>
      <x:c r="C257" s="89" t="str">
        <x:f>IF($D257="","",IFERROR(INDEX(SETUP!$B$16:$B$35,MATCH($D257,SETUP!$A$16:$A$35,0)),""))</x:f>
      </x:c>
      <x:c r="D257" s="40"/>
      <x:c r="E257" s="40"/>
      <x:c r="F257" s="40"/>
      <x:c r="G257" s="44"/>
      <x:c r="H257" s="62" t="str">
        <x:f>IF($A257="","",IF($C257="Inflow",$G257,0))</x:f>
      </x:c>
      <x:c r="I257" s="62" t="str">
        <x:f>IF($A257="","",IF($C257="Outflow",$G257,0))</x:f>
      </x:c>
      <x:c r="J257" s="62" t="str">
        <x:f>IF($A257="","",SETUP!$B$8+SUM($H$6:H257)-SUM($I$6:I257))</x:f>
      </x:c>
      <x:c r="K257" s="96"/>
      <x:c r="L257" s="40"/>
    </x:row>
    <x:row r="258">
      <x:c r="A258" s="46"/>
      <x:c r="B258" s="40"/>
      <x:c r="C258" s="89" t="str">
        <x:f>IF($D258="","",IFERROR(INDEX(SETUP!$B$16:$B$35,MATCH($D258,SETUP!$A$16:$A$35,0)),""))</x:f>
      </x:c>
      <x:c r="D258" s="40"/>
      <x:c r="E258" s="40"/>
      <x:c r="F258" s="40"/>
      <x:c r="G258" s="44"/>
      <x:c r="H258" s="62" t="str">
        <x:f>IF($A258="","",IF($C258="Inflow",$G258,0))</x:f>
      </x:c>
      <x:c r="I258" s="62" t="str">
        <x:f>IF($A258="","",IF($C258="Outflow",$G258,0))</x:f>
      </x:c>
      <x:c r="J258" s="62" t="str">
        <x:f>IF($A258="","",SETUP!$B$8+SUM($H$6:H258)-SUM($I$6:I258))</x:f>
      </x:c>
      <x:c r="K258" s="96"/>
      <x:c r="L258" s="40"/>
    </x:row>
    <x:row r="259">
      <x:c r="A259" s="46"/>
      <x:c r="B259" s="40"/>
      <x:c r="C259" s="89" t="str">
        <x:f>IF($D259="","",IFERROR(INDEX(SETUP!$B$16:$B$35,MATCH($D259,SETUP!$A$16:$A$35,0)),""))</x:f>
      </x:c>
      <x:c r="D259" s="40"/>
      <x:c r="E259" s="40"/>
      <x:c r="F259" s="40"/>
      <x:c r="G259" s="44"/>
      <x:c r="H259" s="62" t="str">
        <x:f>IF($A259="","",IF($C259="Inflow",$G259,0))</x:f>
      </x:c>
      <x:c r="I259" s="62" t="str">
        <x:f>IF($A259="","",IF($C259="Outflow",$G259,0))</x:f>
      </x:c>
      <x:c r="J259" s="62" t="str">
        <x:f>IF($A259="","",SETUP!$B$8+SUM($H$6:H259)-SUM($I$6:I259))</x:f>
      </x:c>
      <x:c r="K259" s="96"/>
      <x:c r="L259" s="40"/>
    </x:row>
    <x:row r="260">
      <x:c r="A260" s="46"/>
      <x:c r="B260" s="40"/>
      <x:c r="C260" s="89" t="str">
        <x:f>IF($D260="","",IFERROR(INDEX(SETUP!$B$16:$B$35,MATCH($D260,SETUP!$A$16:$A$35,0)),""))</x:f>
      </x:c>
      <x:c r="D260" s="40"/>
      <x:c r="E260" s="40"/>
      <x:c r="F260" s="40"/>
      <x:c r="G260" s="44"/>
      <x:c r="H260" s="62" t="str">
        <x:f>IF($A260="","",IF($C260="Inflow",$G260,0))</x:f>
      </x:c>
      <x:c r="I260" s="62" t="str">
        <x:f>IF($A260="","",IF($C260="Outflow",$G260,0))</x:f>
      </x:c>
      <x:c r="J260" s="62" t="str">
        <x:f>IF($A260="","",SETUP!$B$8+SUM($H$6:H260)-SUM($I$6:I260))</x:f>
      </x:c>
      <x:c r="K260" s="96"/>
      <x:c r="L260" s="40"/>
    </x:row>
    <x:row r="261">
      <x:c r="A261" s="46"/>
      <x:c r="B261" s="40"/>
      <x:c r="C261" s="89" t="str">
        <x:f>IF($D261="","",IFERROR(INDEX(SETUP!$B$16:$B$35,MATCH($D261,SETUP!$A$16:$A$35,0)),""))</x:f>
      </x:c>
      <x:c r="D261" s="40"/>
      <x:c r="E261" s="40"/>
      <x:c r="F261" s="40"/>
      <x:c r="G261" s="44"/>
      <x:c r="H261" s="62" t="str">
        <x:f>IF($A261="","",IF($C261="Inflow",$G261,0))</x:f>
      </x:c>
      <x:c r="I261" s="62" t="str">
        <x:f>IF($A261="","",IF($C261="Outflow",$G261,0))</x:f>
      </x:c>
      <x:c r="J261" s="62" t="str">
        <x:f>IF($A261="","",SETUP!$B$8+SUM($H$6:H261)-SUM($I$6:I261))</x:f>
      </x:c>
      <x:c r="K261" s="96"/>
      <x:c r="L261" s="40"/>
    </x:row>
    <x:row r="262">
      <x:c r="A262" s="46"/>
      <x:c r="B262" s="40"/>
      <x:c r="C262" s="89" t="str">
        <x:f>IF($D262="","",IFERROR(INDEX(SETUP!$B$16:$B$35,MATCH($D262,SETUP!$A$16:$A$35,0)),""))</x:f>
      </x:c>
      <x:c r="D262" s="40"/>
      <x:c r="E262" s="40"/>
      <x:c r="F262" s="40"/>
      <x:c r="G262" s="44"/>
      <x:c r="H262" s="62" t="str">
        <x:f>IF($A262="","",IF($C262="Inflow",$G262,0))</x:f>
      </x:c>
      <x:c r="I262" s="62" t="str">
        <x:f>IF($A262="","",IF($C262="Outflow",$G262,0))</x:f>
      </x:c>
      <x:c r="J262" s="62" t="str">
        <x:f>IF($A262="","",SETUP!$B$8+SUM($H$6:H262)-SUM($I$6:I262))</x:f>
      </x:c>
      <x:c r="K262" s="96"/>
      <x:c r="L262" s="40"/>
    </x:row>
    <x:row r="263">
      <x:c r="A263" s="46"/>
      <x:c r="B263" s="40"/>
      <x:c r="C263" s="89" t="str">
        <x:f>IF($D263="","",IFERROR(INDEX(SETUP!$B$16:$B$35,MATCH($D263,SETUP!$A$16:$A$35,0)),""))</x:f>
      </x:c>
      <x:c r="D263" s="40"/>
      <x:c r="E263" s="40"/>
      <x:c r="F263" s="40"/>
      <x:c r="G263" s="44"/>
      <x:c r="H263" s="62" t="str">
        <x:f>IF($A263="","",IF($C263="Inflow",$G263,0))</x:f>
      </x:c>
      <x:c r="I263" s="62" t="str">
        <x:f>IF($A263="","",IF($C263="Outflow",$G263,0))</x:f>
      </x:c>
      <x:c r="J263" s="62" t="str">
        <x:f>IF($A263="","",SETUP!$B$8+SUM($H$6:H263)-SUM($I$6:I263))</x:f>
      </x:c>
      <x:c r="K263" s="96"/>
      <x:c r="L263" s="40"/>
    </x:row>
    <x:row r="264">
      <x:c r="A264" s="46"/>
      <x:c r="B264" s="40"/>
      <x:c r="C264" s="89" t="str">
        <x:f>IF($D264="","",IFERROR(INDEX(SETUP!$B$16:$B$35,MATCH($D264,SETUP!$A$16:$A$35,0)),""))</x:f>
      </x:c>
      <x:c r="D264" s="40"/>
      <x:c r="E264" s="40"/>
      <x:c r="F264" s="40"/>
      <x:c r="G264" s="44"/>
      <x:c r="H264" s="62" t="str">
        <x:f>IF($A264="","",IF($C264="Inflow",$G264,0))</x:f>
      </x:c>
      <x:c r="I264" s="62" t="str">
        <x:f>IF($A264="","",IF($C264="Outflow",$G264,0))</x:f>
      </x:c>
      <x:c r="J264" s="62" t="str">
        <x:f>IF($A264="","",SETUP!$B$8+SUM($H$6:H264)-SUM($I$6:I264))</x:f>
      </x:c>
      <x:c r="K264" s="96"/>
      <x:c r="L264" s="40"/>
    </x:row>
    <x:row r="265">
      <x:c r="A265" s="46"/>
      <x:c r="B265" s="40"/>
      <x:c r="C265" s="89" t="str">
        <x:f>IF($D265="","",IFERROR(INDEX(SETUP!$B$16:$B$35,MATCH($D265,SETUP!$A$16:$A$35,0)),""))</x:f>
      </x:c>
      <x:c r="D265" s="40"/>
      <x:c r="E265" s="40"/>
      <x:c r="F265" s="40"/>
      <x:c r="G265" s="44"/>
      <x:c r="H265" s="62" t="str">
        <x:f>IF($A265="","",IF($C265="Inflow",$G265,0))</x:f>
      </x:c>
      <x:c r="I265" s="62" t="str">
        <x:f>IF($A265="","",IF($C265="Outflow",$G265,0))</x:f>
      </x:c>
      <x:c r="J265" s="62" t="str">
        <x:f>IF($A265="","",SETUP!$B$8+SUM($H$6:H265)-SUM($I$6:I265))</x:f>
      </x:c>
      <x:c r="K265" s="96"/>
      <x:c r="L265" s="40"/>
    </x:row>
    <x:row r="266">
      <x:c r="A266" s="46"/>
      <x:c r="B266" s="40"/>
      <x:c r="C266" s="89" t="str">
        <x:f>IF($D266="","",IFERROR(INDEX(SETUP!$B$16:$B$35,MATCH($D266,SETUP!$A$16:$A$35,0)),""))</x:f>
      </x:c>
      <x:c r="D266" s="40"/>
      <x:c r="E266" s="40"/>
      <x:c r="F266" s="40"/>
      <x:c r="G266" s="44"/>
      <x:c r="H266" s="62" t="str">
        <x:f>IF($A266="","",IF($C266="Inflow",$G266,0))</x:f>
      </x:c>
      <x:c r="I266" s="62" t="str">
        <x:f>IF($A266="","",IF($C266="Outflow",$G266,0))</x:f>
      </x:c>
      <x:c r="J266" s="62" t="str">
        <x:f>IF($A266="","",SETUP!$B$8+SUM($H$6:H266)-SUM($I$6:I266))</x:f>
      </x:c>
      <x:c r="K266" s="96"/>
      <x:c r="L266" s="40"/>
    </x:row>
    <x:row r="267">
      <x:c r="A267" s="46"/>
      <x:c r="B267" s="40"/>
      <x:c r="C267" s="89" t="str">
        <x:f>IF($D267="","",IFERROR(INDEX(SETUP!$B$16:$B$35,MATCH($D267,SETUP!$A$16:$A$35,0)),""))</x:f>
      </x:c>
      <x:c r="D267" s="40"/>
      <x:c r="E267" s="40"/>
      <x:c r="F267" s="40"/>
      <x:c r="G267" s="44"/>
      <x:c r="H267" s="62" t="str">
        <x:f>IF($A267="","",IF($C267="Inflow",$G267,0))</x:f>
      </x:c>
      <x:c r="I267" s="62" t="str">
        <x:f>IF($A267="","",IF($C267="Outflow",$G267,0))</x:f>
      </x:c>
      <x:c r="J267" s="62" t="str">
        <x:f>IF($A267="","",SETUP!$B$8+SUM($H$6:H267)-SUM($I$6:I267))</x:f>
      </x:c>
      <x:c r="K267" s="96"/>
      <x:c r="L267" s="40"/>
    </x:row>
    <x:row r="268">
      <x:c r="A268" s="46"/>
      <x:c r="B268" s="40"/>
      <x:c r="C268" s="89" t="str">
        <x:f>IF($D268="","",IFERROR(INDEX(SETUP!$B$16:$B$35,MATCH($D268,SETUP!$A$16:$A$35,0)),""))</x:f>
      </x:c>
      <x:c r="D268" s="40"/>
      <x:c r="E268" s="40"/>
      <x:c r="F268" s="40"/>
      <x:c r="G268" s="44"/>
      <x:c r="H268" s="62" t="str">
        <x:f>IF($A268="","",IF($C268="Inflow",$G268,0))</x:f>
      </x:c>
      <x:c r="I268" s="62" t="str">
        <x:f>IF($A268="","",IF($C268="Outflow",$G268,0))</x:f>
      </x:c>
      <x:c r="J268" s="62" t="str">
        <x:f>IF($A268="","",SETUP!$B$8+SUM($H$6:H268)-SUM($I$6:I268))</x:f>
      </x:c>
      <x:c r="K268" s="96"/>
      <x:c r="L268" s="40"/>
    </x:row>
    <x:row r="269">
      <x:c r="A269" s="46"/>
      <x:c r="B269" s="40"/>
      <x:c r="C269" s="89" t="str">
        <x:f>IF($D269="","",IFERROR(INDEX(SETUP!$B$16:$B$35,MATCH($D269,SETUP!$A$16:$A$35,0)),""))</x:f>
      </x:c>
      <x:c r="D269" s="40"/>
      <x:c r="E269" s="40"/>
      <x:c r="F269" s="40"/>
      <x:c r="G269" s="44"/>
      <x:c r="H269" s="62" t="str">
        <x:f>IF($A269="","",IF($C269="Inflow",$G269,0))</x:f>
      </x:c>
      <x:c r="I269" s="62" t="str">
        <x:f>IF($A269="","",IF($C269="Outflow",$G269,0))</x:f>
      </x:c>
      <x:c r="J269" s="62" t="str">
        <x:f>IF($A269="","",SETUP!$B$8+SUM($H$6:H269)-SUM($I$6:I269))</x:f>
      </x:c>
      <x:c r="K269" s="96"/>
      <x:c r="L269" s="40"/>
    </x:row>
    <x:row r="270">
      <x:c r="A270" s="46"/>
      <x:c r="B270" s="40"/>
      <x:c r="C270" s="89" t="str">
        <x:f>IF($D270="","",IFERROR(INDEX(SETUP!$B$16:$B$35,MATCH($D270,SETUP!$A$16:$A$35,0)),""))</x:f>
      </x:c>
      <x:c r="D270" s="40"/>
      <x:c r="E270" s="40"/>
      <x:c r="F270" s="40"/>
      <x:c r="G270" s="44"/>
      <x:c r="H270" s="62" t="str">
        <x:f>IF($A270="","",IF($C270="Inflow",$G270,0))</x:f>
      </x:c>
      <x:c r="I270" s="62" t="str">
        <x:f>IF($A270="","",IF($C270="Outflow",$G270,0))</x:f>
      </x:c>
      <x:c r="J270" s="62" t="str">
        <x:f>IF($A270="","",SETUP!$B$8+SUM($H$6:H270)-SUM($I$6:I270))</x:f>
      </x:c>
      <x:c r="K270" s="96"/>
      <x:c r="L270" s="40"/>
    </x:row>
    <x:row r="271">
      <x:c r="A271" s="46"/>
      <x:c r="B271" s="40"/>
      <x:c r="C271" s="89" t="str">
        <x:f>IF($D271="","",IFERROR(INDEX(SETUP!$B$16:$B$35,MATCH($D271,SETUP!$A$16:$A$35,0)),""))</x:f>
      </x:c>
      <x:c r="D271" s="40"/>
      <x:c r="E271" s="40"/>
      <x:c r="F271" s="40"/>
      <x:c r="G271" s="44"/>
      <x:c r="H271" s="62" t="str">
        <x:f>IF($A271="","",IF($C271="Inflow",$G271,0))</x:f>
      </x:c>
      <x:c r="I271" s="62" t="str">
        <x:f>IF($A271="","",IF($C271="Outflow",$G271,0))</x:f>
      </x:c>
      <x:c r="J271" s="62" t="str">
        <x:f>IF($A271="","",SETUP!$B$8+SUM($H$6:H271)-SUM($I$6:I271))</x:f>
      </x:c>
      <x:c r="K271" s="96"/>
      <x:c r="L271" s="40"/>
    </x:row>
    <x:row r="272">
      <x:c r="A272" s="46"/>
      <x:c r="B272" s="40"/>
      <x:c r="C272" s="89" t="str">
        <x:f>IF($D272="","",IFERROR(INDEX(SETUP!$B$16:$B$35,MATCH($D272,SETUP!$A$16:$A$35,0)),""))</x:f>
      </x:c>
      <x:c r="D272" s="40"/>
      <x:c r="E272" s="40"/>
      <x:c r="F272" s="40"/>
      <x:c r="G272" s="44"/>
      <x:c r="H272" s="62" t="str">
        <x:f>IF($A272="","",IF($C272="Inflow",$G272,0))</x:f>
      </x:c>
      <x:c r="I272" s="62" t="str">
        <x:f>IF($A272="","",IF($C272="Outflow",$G272,0))</x:f>
      </x:c>
      <x:c r="J272" s="62" t="str">
        <x:f>IF($A272="","",SETUP!$B$8+SUM($H$6:H272)-SUM($I$6:I272))</x:f>
      </x:c>
      <x:c r="K272" s="96"/>
      <x:c r="L272" s="40"/>
    </x:row>
    <x:row r="273">
      <x:c r="A273" s="46"/>
      <x:c r="B273" s="40"/>
      <x:c r="C273" s="89" t="str">
        <x:f>IF($D273="","",IFERROR(INDEX(SETUP!$B$16:$B$35,MATCH($D273,SETUP!$A$16:$A$35,0)),""))</x:f>
      </x:c>
      <x:c r="D273" s="40"/>
      <x:c r="E273" s="40"/>
      <x:c r="F273" s="40"/>
      <x:c r="G273" s="44"/>
      <x:c r="H273" s="62" t="str">
        <x:f>IF($A273="","",IF($C273="Inflow",$G273,0))</x:f>
      </x:c>
      <x:c r="I273" s="62" t="str">
        <x:f>IF($A273="","",IF($C273="Outflow",$G273,0))</x:f>
      </x:c>
      <x:c r="J273" s="62" t="str">
        <x:f>IF($A273="","",SETUP!$B$8+SUM($H$6:H273)-SUM($I$6:I273))</x:f>
      </x:c>
      <x:c r="K273" s="96"/>
      <x:c r="L273" s="40"/>
    </x:row>
    <x:row r="274">
      <x:c r="A274" s="46"/>
      <x:c r="B274" s="40"/>
      <x:c r="C274" s="89" t="str">
        <x:f>IF($D274="","",IFERROR(INDEX(SETUP!$B$16:$B$35,MATCH($D274,SETUP!$A$16:$A$35,0)),""))</x:f>
      </x:c>
      <x:c r="D274" s="40"/>
      <x:c r="E274" s="40"/>
      <x:c r="F274" s="40"/>
      <x:c r="G274" s="44"/>
      <x:c r="H274" s="62" t="str">
        <x:f>IF($A274="","",IF($C274="Inflow",$G274,0))</x:f>
      </x:c>
      <x:c r="I274" s="62" t="str">
        <x:f>IF($A274="","",IF($C274="Outflow",$G274,0))</x:f>
      </x:c>
      <x:c r="J274" s="62" t="str">
        <x:f>IF($A274="","",SETUP!$B$8+SUM($H$6:H274)-SUM($I$6:I274))</x:f>
      </x:c>
      <x:c r="K274" s="96"/>
      <x:c r="L274" s="40"/>
    </x:row>
    <x:row r="275">
      <x:c r="A275" s="46"/>
      <x:c r="B275" s="40"/>
      <x:c r="C275" s="89" t="str">
        <x:f>IF($D275="","",IFERROR(INDEX(SETUP!$B$16:$B$35,MATCH($D275,SETUP!$A$16:$A$35,0)),""))</x:f>
      </x:c>
      <x:c r="D275" s="40"/>
      <x:c r="E275" s="40"/>
      <x:c r="F275" s="40"/>
      <x:c r="G275" s="44"/>
      <x:c r="H275" s="62" t="str">
        <x:f>IF($A275="","",IF($C275="Inflow",$G275,0))</x:f>
      </x:c>
      <x:c r="I275" s="62" t="str">
        <x:f>IF($A275="","",IF($C275="Outflow",$G275,0))</x:f>
      </x:c>
      <x:c r="J275" s="62" t="str">
        <x:f>IF($A275="","",SETUP!$B$8+SUM($H$6:H275)-SUM($I$6:I275))</x:f>
      </x:c>
      <x:c r="K275" s="96"/>
      <x:c r="L275" s="40"/>
    </x:row>
    <x:row r="276">
      <x:c r="A276" s="46"/>
      <x:c r="B276" s="40"/>
      <x:c r="C276" s="89" t="str">
        <x:f>IF($D276="","",IFERROR(INDEX(SETUP!$B$16:$B$35,MATCH($D276,SETUP!$A$16:$A$35,0)),""))</x:f>
      </x:c>
      <x:c r="D276" s="40"/>
      <x:c r="E276" s="40"/>
      <x:c r="F276" s="40"/>
      <x:c r="G276" s="44"/>
      <x:c r="H276" s="62" t="str">
        <x:f>IF($A276="","",IF($C276="Inflow",$G276,0))</x:f>
      </x:c>
      <x:c r="I276" s="62" t="str">
        <x:f>IF($A276="","",IF($C276="Outflow",$G276,0))</x:f>
      </x:c>
      <x:c r="J276" s="62" t="str">
        <x:f>IF($A276="","",SETUP!$B$8+SUM($H$6:H276)-SUM($I$6:I276))</x:f>
      </x:c>
      <x:c r="K276" s="96"/>
      <x:c r="L276" s="40"/>
    </x:row>
    <x:row r="277">
      <x:c r="A277" s="46"/>
      <x:c r="B277" s="40"/>
      <x:c r="C277" s="89" t="str">
        <x:f>IF($D277="","",IFERROR(INDEX(SETUP!$B$16:$B$35,MATCH($D277,SETUP!$A$16:$A$35,0)),""))</x:f>
      </x:c>
      <x:c r="D277" s="40"/>
      <x:c r="E277" s="40"/>
      <x:c r="F277" s="40"/>
      <x:c r="G277" s="44"/>
      <x:c r="H277" s="62" t="str">
        <x:f>IF($A277="","",IF($C277="Inflow",$G277,0))</x:f>
      </x:c>
      <x:c r="I277" s="62" t="str">
        <x:f>IF($A277="","",IF($C277="Outflow",$G277,0))</x:f>
      </x:c>
      <x:c r="J277" s="62" t="str">
        <x:f>IF($A277="","",SETUP!$B$8+SUM($H$6:H277)-SUM($I$6:I277))</x:f>
      </x:c>
      <x:c r="K277" s="96"/>
      <x:c r="L277" s="40"/>
    </x:row>
    <x:row r="278">
      <x:c r="A278" s="46"/>
      <x:c r="B278" s="40"/>
      <x:c r="C278" s="89" t="str">
        <x:f>IF($D278="","",IFERROR(INDEX(SETUP!$B$16:$B$35,MATCH($D278,SETUP!$A$16:$A$35,0)),""))</x:f>
      </x:c>
      <x:c r="D278" s="40"/>
      <x:c r="E278" s="40"/>
      <x:c r="F278" s="40"/>
      <x:c r="G278" s="44"/>
      <x:c r="H278" s="62" t="str">
        <x:f>IF($A278="","",IF($C278="Inflow",$G278,0))</x:f>
      </x:c>
      <x:c r="I278" s="62" t="str">
        <x:f>IF($A278="","",IF($C278="Outflow",$G278,0))</x:f>
      </x:c>
      <x:c r="J278" s="62" t="str">
        <x:f>IF($A278="","",SETUP!$B$8+SUM($H$6:H278)-SUM($I$6:I278))</x:f>
      </x:c>
      <x:c r="K278" s="96"/>
      <x:c r="L278" s="40"/>
    </x:row>
    <x:row r="279">
      <x:c r="A279" s="46"/>
      <x:c r="B279" s="40"/>
      <x:c r="C279" s="89" t="str">
        <x:f>IF($D279="","",IFERROR(INDEX(SETUP!$B$16:$B$35,MATCH($D279,SETUP!$A$16:$A$35,0)),""))</x:f>
      </x:c>
      <x:c r="D279" s="40"/>
      <x:c r="E279" s="40"/>
      <x:c r="F279" s="40"/>
      <x:c r="G279" s="44"/>
      <x:c r="H279" s="62" t="str">
        <x:f>IF($A279="","",IF($C279="Inflow",$G279,0))</x:f>
      </x:c>
      <x:c r="I279" s="62" t="str">
        <x:f>IF($A279="","",IF($C279="Outflow",$G279,0))</x:f>
      </x:c>
      <x:c r="J279" s="62" t="str">
        <x:f>IF($A279="","",SETUP!$B$8+SUM($H$6:H279)-SUM($I$6:I279))</x:f>
      </x:c>
      <x:c r="K279" s="96"/>
      <x:c r="L279" s="40"/>
    </x:row>
    <x:row r="280">
      <x:c r="A280" s="46"/>
      <x:c r="B280" s="40"/>
      <x:c r="C280" s="89" t="str">
        <x:f>IF($D280="","",IFERROR(INDEX(SETUP!$B$16:$B$35,MATCH($D280,SETUP!$A$16:$A$35,0)),""))</x:f>
      </x:c>
      <x:c r="D280" s="40"/>
      <x:c r="E280" s="40"/>
      <x:c r="F280" s="40"/>
      <x:c r="G280" s="44"/>
      <x:c r="H280" s="62" t="str">
        <x:f>IF($A280="","",IF($C280="Inflow",$G280,0))</x:f>
      </x:c>
      <x:c r="I280" s="62" t="str">
        <x:f>IF($A280="","",IF($C280="Outflow",$G280,0))</x:f>
      </x:c>
      <x:c r="J280" s="62" t="str">
        <x:f>IF($A280="","",SETUP!$B$8+SUM($H$6:H280)-SUM($I$6:I280))</x:f>
      </x:c>
      <x:c r="K280" s="96"/>
      <x:c r="L280" s="40"/>
    </x:row>
    <x:row r="281">
      <x:c r="A281" s="46"/>
      <x:c r="B281" s="40"/>
      <x:c r="C281" s="89" t="str">
        <x:f>IF($D281="","",IFERROR(INDEX(SETUP!$B$16:$B$35,MATCH($D281,SETUP!$A$16:$A$35,0)),""))</x:f>
      </x:c>
      <x:c r="D281" s="40"/>
      <x:c r="E281" s="40"/>
      <x:c r="F281" s="40"/>
      <x:c r="G281" s="44"/>
      <x:c r="H281" s="62" t="str">
        <x:f>IF($A281="","",IF($C281="Inflow",$G281,0))</x:f>
      </x:c>
      <x:c r="I281" s="62" t="str">
        <x:f>IF($A281="","",IF($C281="Outflow",$G281,0))</x:f>
      </x:c>
      <x:c r="J281" s="62" t="str">
        <x:f>IF($A281="","",SETUP!$B$8+SUM($H$6:H281)-SUM($I$6:I281))</x:f>
      </x:c>
      <x:c r="K281" s="96"/>
      <x:c r="L281" s="40"/>
    </x:row>
    <x:row r="282">
      <x:c r="A282" s="46"/>
      <x:c r="B282" s="40"/>
      <x:c r="C282" s="89" t="str">
        <x:f>IF($D282="","",IFERROR(INDEX(SETUP!$B$16:$B$35,MATCH($D282,SETUP!$A$16:$A$35,0)),""))</x:f>
      </x:c>
      <x:c r="D282" s="40"/>
      <x:c r="E282" s="40"/>
      <x:c r="F282" s="40"/>
      <x:c r="G282" s="44"/>
      <x:c r="H282" s="62" t="str">
        <x:f>IF($A282="","",IF($C282="Inflow",$G282,0))</x:f>
      </x:c>
      <x:c r="I282" s="62" t="str">
        <x:f>IF($A282="","",IF($C282="Outflow",$G282,0))</x:f>
      </x:c>
      <x:c r="J282" s="62" t="str">
        <x:f>IF($A282="","",SETUP!$B$8+SUM($H$6:H282)-SUM($I$6:I282))</x:f>
      </x:c>
      <x:c r="K282" s="96"/>
      <x:c r="L282" s="40"/>
    </x:row>
    <x:row r="283">
      <x:c r="A283" s="46"/>
      <x:c r="B283" s="40"/>
      <x:c r="C283" s="89" t="str">
        <x:f>IF($D283="","",IFERROR(INDEX(SETUP!$B$16:$B$35,MATCH($D283,SETUP!$A$16:$A$35,0)),""))</x:f>
      </x:c>
      <x:c r="D283" s="40"/>
      <x:c r="E283" s="40"/>
      <x:c r="F283" s="40"/>
      <x:c r="G283" s="44"/>
      <x:c r="H283" s="62" t="str">
        <x:f>IF($A283="","",IF($C283="Inflow",$G283,0))</x:f>
      </x:c>
      <x:c r="I283" s="62" t="str">
        <x:f>IF($A283="","",IF($C283="Outflow",$G283,0))</x:f>
      </x:c>
      <x:c r="J283" s="62" t="str">
        <x:f>IF($A283="","",SETUP!$B$8+SUM($H$6:H283)-SUM($I$6:I283))</x:f>
      </x:c>
      <x:c r="K283" s="96"/>
      <x:c r="L283" s="40"/>
    </x:row>
    <x:row r="284">
      <x:c r="A284" s="46"/>
      <x:c r="B284" s="40"/>
      <x:c r="C284" s="89" t="str">
        <x:f>IF($D284="","",IFERROR(INDEX(SETUP!$B$16:$B$35,MATCH($D284,SETUP!$A$16:$A$35,0)),""))</x:f>
      </x:c>
      <x:c r="D284" s="40"/>
      <x:c r="E284" s="40"/>
      <x:c r="F284" s="40"/>
      <x:c r="G284" s="44"/>
      <x:c r="H284" s="62" t="str">
        <x:f>IF($A284="","",IF($C284="Inflow",$G284,0))</x:f>
      </x:c>
      <x:c r="I284" s="62" t="str">
        <x:f>IF($A284="","",IF($C284="Outflow",$G284,0))</x:f>
      </x:c>
      <x:c r="J284" s="62" t="str">
        <x:f>IF($A284="","",SETUP!$B$8+SUM($H$6:H284)-SUM($I$6:I284))</x:f>
      </x:c>
      <x:c r="K284" s="96"/>
      <x:c r="L284" s="40"/>
    </x:row>
    <x:row r="285">
      <x:c r="A285" s="46"/>
      <x:c r="B285" s="40"/>
      <x:c r="C285" s="89" t="str">
        <x:f>IF($D285="","",IFERROR(INDEX(SETUP!$B$16:$B$35,MATCH($D285,SETUP!$A$16:$A$35,0)),""))</x:f>
      </x:c>
      <x:c r="D285" s="40"/>
      <x:c r="E285" s="40"/>
      <x:c r="F285" s="40"/>
      <x:c r="G285" s="44"/>
      <x:c r="H285" s="62" t="str">
        <x:f>IF($A285="","",IF($C285="Inflow",$G285,0))</x:f>
      </x:c>
      <x:c r="I285" s="62" t="str">
        <x:f>IF($A285="","",IF($C285="Outflow",$G285,0))</x:f>
      </x:c>
      <x:c r="J285" s="62" t="str">
        <x:f>IF($A285="","",SETUP!$B$8+SUM($H$6:H285)-SUM($I$6:I285))</x:f>
      </x:c>
      <x:c r="K285" s="96"/>
      <x:c r="L285" s="40"/>
    </x:row>
    <x:row r="286">
      <x:c r="A286" s="46"/>
      <x:c r="B286" s="40"/>
      <x:c r="C286" s="89" t="str">
        <x:f>IF($D286="","",IFERROR(INDEX(SETUP!$B$16:$B$35,MATCH($D286,SETUP!$A$16:$A$35,0)),""))</x:f>
      </x:c>
      <x:c r="D286" s="40"/>
      <x:c r="E286" s="40"/>
      <x:c r="F286" s="40"/>
      <x:c r="G286" s="44"/>
      <x:c r="H286" s="62" t="str">
        <x:f>IF($A286="","",IF($C286="Inflow",$G286,0))</x:f>
      </x:c>
      <x:c r="I286" s="62" t="str">
        <x:f>IF($A286="","",IF($C286="Outflow",$G286,0))</x:f>
      </x:c>
      <x:c r="J286" s="62" t="str">
        <x:f>IF($A286="","",SETUP!$B$8+SUM($H$6:H286)-SUM($I$6:I286))</x:f>
      </x:c>
      <x:c r="K286" s="96"/>
      <x:c r="L286" s="40"/>
    </x:row>
    <x:row r="287">
      <x:c r="A287" s="46"/>
      <x:c r="B287" s="40"/>
      <x:c r="C287" s="89" t="str">
        <x:f>IF($D287="","",IFERROR(INDEX(SETUP!$B$16:$B$35,MATCH($D287,SETUP!$A$16:$A$35,0)),""))</x:f>
      </x:c>
      <x:c r="D287" s="40"/>
      <x:c r="E287" s="40"/>
      <x:c r="F287" s="40"/>
      <x:c r="G287" s="44"/>
      <x:c r="H287" s="62" t="str">
        <x:f>IF($A287="","",IF($C287="Inflow",$G287,0))</x:f>
      </x:c>
      <x:c r="I287" s="62" t="str">
        <x:f>IF($A287="","",IF($C287="Outflow",$G287,0))</x:f>
      </x:c>
      <x:c r="J287" s="62" t="str">
        <x:f>IF($A287="","",SETUP!$B$8+SUM($H$6:H287)-SUM($I$6:I287))</x:f>
      </x:c>
      <x:c r="K287" s="96"/>
      <x:c r="L287" s="40"/>
    </x:row>
    <x:row r="288">
      <x:c r="A288" s="46"/>
      <x:c r="B288" s="40"/>
      <x:c r="C288" s="89" t="str">
        <x:f>IF($D288="","",IFERROR(INDEX(SETUP!$B$16:$B$35,MATCH($D288,SETUP!$A$16:$A$35,0)),""))</x:f>
      </x:c>
      <x:c r="D288" s="40"/>
      <x:c r="E288" s="40"/>
      <x:c r="F288" s="40"/>
      <x:c r="G288" s="44"/>
      <x:c r="H288" s="62" t="str">
        <x:f>IF($A288="","",IF($C288="Inflow",$G288,0))</x:f>
      </x:c>
      <x:c r="I288" s="62" t="str">
        <x:f>IF($A288="","",IF($C288="Outflow",$G288,0))</x:f>
      </x:c>
      <x:c r="J288" s="62" t="str">
        <x:f>IF($A288="","",SETUP!$B$8+SUM($H$6:H288)-SUM($I$6:I288))</x:f>
      </x:c>
      <x:c r="K288" s="96"/>
      <x:c r="L288" s="40"/>
    </x:row>
    <x:row r="289">
      <x:c r="A289" s="46"/>
      <x:c r="B289" s="40"/>
      <x:c r="C289" s="89" t="str">
        <x:f>IF($D289="","",IFERROR(INDEX(SETUP!$B$16:$B$35,MATCH($D289,SETUP!$A$16:$A$35,0)),""))</x:f>
      </x:c>
      <x:c r="D289" s="40"/>
      <x:c r="E289" s="40"/>
      <x:c r="F289" s="40"/>
      <x:c r="G289" s="44"/>
      <x:c r="H289" s="62" t="str">
        <x:f>IF($A289="","",IF($C289="Inflow",$G289,0))</x:f>
      </x:c>
      <x:c r="I289" s="62" t="str">
        <x:f>IF($A289="","",IF($C289="Outflow",$G289,0))</x:f>
      </x:c>
      <x:c r="J289" s="62" t="str">
        <x:f>IF($A289="","",SETUP!$B$8+SUM($H$6:H289)-SUM($I$6:I289))</x:f>
      </x:c>
      <x:c r="K289" s="96"/>
      <x:c r="L289" s="40"/>
    </x:row>
    <x:row r="290">
      <x:c r="A290" s="46"/>
      <x:c r="B290" s="40"/>
      <x:c r="C290" s="89" t="str">
        <x:f>IF($D290="","",IFERROR(INDEX(SETUP!$B$16:$B$35,MATCH($D290,SETUP!$A$16:$A$35,0)),""))</x:f>
      </x:c>
      <x:c r="D290" s="40"/>
      <x:c r="E290" s="40"/>
      <x:c r="F290" s="40"/>
      <x:c r="G290" s="44"/>
      <x:c r="H290" s="62" t="str">
        <x:f>IF($A290="","",IF($C290="Inflow",$G290,0))</x:f>
      </x:c>
      <x:c r="I290" s="62" t="str">
        <x:f>IF($A290="","",IF($C290="Outflow",$G290,0))</x:f>
      </x:c>
      <x:c r="J290" s="62" t="str">
        <x:f>IF($A290="","",SETUP!$B$8+SUM($H$6:H290)-SUM($I$6:I290))</x:f>
      </x:c>
      <x:c r="K290" s="96"/>
      <x:c r="L290" s="40"/>
    </x:row>
    <x:row r="291">
      <x:c r="A291" s="46"/>
      <x:c r="B291" s="40"/>
      <x:c r="C291" s="89" t="str">
        <x:f>IF($D291="","",IFERROR(INDEX(SETUP!$B$16:$B$35,MATCH($D291,SETUP!$A$16:$A$35,0)),""))</x:f>
      </x:c>
      <x:c r="D291" s="40"/>
      <x:c r="E291" s="40"/>
      <x:c r="F291" s="40"/>
      <x:c r="G291" s="44"/>
      <x:c r="H291" s="62" t="str">
        <x:f>IF($A291="","",IF($C291="Inflow",$G291,0))</x:f>
      </x:c>
      <x:c r="I291" s="62" t="str">
        <x:f>IF($A291="","",IF($C291="Outflow",$G291,0))</x:f>
      </x:c>
      <x:c r="J291" s="62" t="str">
        <x:f>IF($A291="","",SETUP!$B$8+SUM($H$6:H291)-SUM($I$6:I291))</x:f>
      </x:c>
      <x:c r="K291" s="96"/>
      <x:c r="L291" s="40"/>
    </x:row>
    <x:row r="292">
      <x:c r="A292" s="46"/>
      <x:c r="B292" s="40"/>
      <x:c r="C292" s="89" t="str">
        <x:f>IF($D292="","",IFERROR(INDEX(SETUP!$B$16:$B$35,MATCH($D292,SETUP!$A$16:$A$35,0)),""))</x:f>
      </x:c>
      <x:c r="D292" s="40"/>
      <x:c r="E292" s="40"/>
      <x:c r="F292" s="40"/>
      <x:c r="G292" s="44"/>
      <x:c r="H292" s="62" t="str">
        <x:f>IF($A292="","",IF($C292="Inflow",$G292,0))</x:f>
      </x:c>
      <x:c r="I292" s="62" t="str">
        <x:f>IF($A292="","",IF($C292="Outflow",$G292,0))</x:f>
      </x:c>
      <x:c r="J292" s="62" t="str">
        <x:f>IF($A292="","",SETUP!$B$8+SUM($H$6:H292)-SUM($I$6:I292))</x:f>
      </x:c>
      <x:c r="K292" s="96"/>
      <x:c r="L292" s="40"/>
    </x:row>
    <x:row r="293">
      <x:c r="A293" s="46"/>
      <x:c r="B293" s="40"/>
      <x:c r="C293" s="89" t="str">
        <x:f>IF($D293="","",IFERROR(INDEX(SETUP!$B$16:$B$35,MATCH($D293,SETUP!$A$16:$A$35,0)),""))</x:f>
      </x:c>
      <x:c r="D293" s="40"/>
      <x:c r="E293" s="40"/>
      <x:c r="F293" s="40"/>
      <x:c r="G293" s="44"/>
      <x:c r="H293" s="62" t="str">
        <x:f>IF($A293="","",IF($C293="Inflow",$G293,0))</x:f>
      </x:c>
      <x:c r="I293" s="62" t="str">
        <x:f>IF($A293="","",IF($C293="Outflow",$G293,0))</x:f>
      </x:c>
      <x:c r="J293" s="62" t="str">
        <x:f>IF($A293="","",SETUP!$B$8+SUM($H$6:H293)-SUM($I$6:I293))</x:f>
      </x:c>
      <x:c r="K293" s="96"/>
      <x:c r="L293" s="40"/>
    </x:row>
    <x:row r="294">
      <x:c r="A294" s="46"/>
      <x:c r="B294" s="40"/>
      <x:c r="C294" s="89" t="str">
        <x:f>IF($D294="","",IFERROR(INDEX(SETUP!$B$16:$B$35,MATCH($D294,SETUP!$A$16:$A$35,0)),""))</x:f>
      </x:c>
      <x:c r="D294" s="40"/>
      <x:c r="E294" s="40"/>
      <x:c r="F294" s="40"/>
      <x:c r="G294" s="44"/>
      <x:c r="H294" s="62" t="str">
        <x:f>IF($A294="","",IF($C294="Inflow",$G294,0))</x:f>
      </x:c>
      <x:c r="I294" s="62" t="str">
        <x:f>IF($A294="","",IF($C294="Outflow",$G294,0))</x:f>
      </x:c>
      <x:c r="J294" s="62" t="str">
        <x:f>IF($A294="","",SETUP!$B$8+SUM($H$6:H294)-SUM($I$6:I294))</x:f>
      </x:c>
      <x:c r="K294" s="96"/>
      <x:c r="L294" s="40"/>
    </x:row>
    <x:row r="295">
      <x:c r="A295" s="46"/>
      <x:c r="B295" s="40"/>
      <x:c r="C295" s="89" t="str">
        <x:f>IF($D295="","",IFERROR(INDEX(SETUP!$B$16:$B$35,MATCH($D295,SETUP!$A$16:$A$35,0)),""))</x:f>
      </x:c>
      <x:c r="D295" s="40"/>
      <x:c r="E295" s="40"/>
      <x:c r="F295" s="40"/>
      <x:c r="G295" s="44"/>
      <x:c r="H295" s="62" t="str">
        <x:f>IF($A295="","",IF($C295="Inflow",$G295,0))</x:f>
      </x:c>
      <x:c r="I295" s="62" t="str">
        <x:f>IF($A295="","",IF($C295="Outflow",$G295,0))</x:f>
      </x:c>
      <x:c r="J295" s="62" t="str">
        <x:f>IF($A295="","",SETUP!$B$8+SUM($H$6:H295)-SUM($I$6:I295))</x:f>
      </x:c>
      <x:c r="K295" s="96"/>
      <x:c r="L295" s="40"/>
    </x:row>
    <x:row r="296">
      <x:c r="A296" s="46"/>
      <x:c r="B296" s="40"/>
      <x:c r="C296" s="89" t="str">
        <x:f>IF($D296="","",IFERROR(INDEX(SETUP!$B$16:$B$35,MATCH($D296,SETUP!$A$16:$A$35,0)),""))</x:f>
      </x:c>
      <x:c r="D296" s="40"/>
      <x:c r="E296" s="40"/>
      <x:c r="F296" s="40"/>
      <x:c r="G296" s="44"/>
      <x:c r="H296" s="62" t="str">
        <x:f>IF($A296="","",IF($C296="Inflow",$G296,0))</x:f>
      </x:c>
      <x:c r="I296" s="62" t="str">
        <x:f>IF($A296="","",IF($C296="Outflow",$G296,0))</x:f>
      </x:c>
      <x:c r="J296" s="62" t="str">
        <x:f>IF($A296="","",SETUP!$B$8+SUM($H$6:H296)-SUM($I$6:I296))</x:f>
      </x:c>
      <x:c r="K296" s="96"/>
      <x:c r="L296" s="40"/>
    </x:row>
    <x:row r="297">
      <x:c r="A297" s="46"/>
      <x:c r="B297" s="40"/>
      <x:c r="C297" s="89" t="str">
        <x:f>IF($D297="","",IFERROR(INDEX(SETUP!$B$16:$B$35,MATCH($D297,SETUP!$A$16:$A$35,0)),""))</x:f>
      </x:c>
      <x:c r="D297" s="40"/>
      <x:c r="E297" s="40"/>
      <x:c r="F297" s="40"/>
      <x:c r="G297" s="44"/>
      <x:c r="H297" s="62" t="str">
        <x:f>IF($A297="","",IF($C297="Inflow",$G297,0))</x:f>
      </x:c>
      <x:c r="I297" s="62" t="str">
        <x:f>IF($A297="","",IF($C297="Outflow",$G297,0))</x:f>
      </x:c>
      <x:c r="J297" s="62" t="str">
        <x:f>IF($A297="","",SETUP!$B$8+SUM($H$6:H297)-SUM($I$6:I297))</x:f>
      </x:c>
      <x:c r="K297" s="96"/>
      <x:c r="L297" s="40"/>
    </x:row>
    <x:row r="298">
      <x:c r="A298" s="46"/>
      <x:c r="B298" s="40"/>
      <x:c r="C298" s="89" t="str">
        <x:f>IF($D298="","",IFERROR(INDEX(SETUP!$B$16:$B$35,MATCH($D298,SETUP!$A$16:$A$35,0)),""))</x:f>
      </x:c>
      <x:c r="D298" s="40"/>
      <x:c r="E298" s="40"/>
      <x:c r="F298" s="40"/>
      <x:c r="G298" s="44"/>
      <x:c r="H298" s="62" t="str">
        <x:f>IF($A298="","",IF($C298="Inflow",$G298,0))</x:f>
      </x:c>
      <x:c r="I298" s="62" t="str">
        <x:f>IF($A298="","",IF($C298="Outflow",$G298,0))</x:f>
      </x:c>
      <x:c r="J298" s="62" t="str">
        <x:f>IF($A298="","",SETUP!$B$8+SUM($H$6:H298)-SUM($I$6:I298))</x:f>
      </x:c>
      <x:c r="K298" s="96"/>
      <x:c r="L298" s="40"/>
    </x:row>
    <x:row r="299">
      <x:c r="A299" s="46"/>
      <x:c r="B299" s="40"/>
      <x:c r="C299" s="89" t="str">
        <x:f>IF($D299="","",IFERROR(INDEX(SETUP!$B$16:$B$35,MATCH($D299,SETUP!$A$16:$A$35,0)),""))</x:f>
      </x:c>
      <x:c r="D299" s="40"/>
      <x:c r="E299" s="40"/>
      <x:c r="F299" s="40"/>
      <x:c r="G299" s="44"/>
      <x:c r="H299" s="62" t="str">
        <x:f>IF($A299="","",IF($C299="Inflow",$G299,0))</x:f>
      </x:c>
      <x:c r="I299" s="62" t="str">
        <x:f>IF($A299="","",IF($C299="Outflow",$G299,0))</x:f>
      </x:c>
      <x:c r="J299" s="62" t="str">
        <x:f>IF($A299="","",SETUP!$B$8+SUM($H$6:H299)-SUM($I$6:I299))</x:f>
      </x:c>
      <x:c r="K299" s="96"/>
      <x:c r="L299" s="40"/>
    </x:row>
    <x:row r="300">
      <x:c r="A300" s="46"/>
      <x:c r="B300" s="40"/>
      <x:c r="C300" s="89" t="str">
        <x:f>IF($D300="","",IFERROR(INDEX(SETUP!$B$16:$B$35,MATCH($D300,SETUP!$A$16:$A$35,0)),""))</x:f>
      </x:c>
      <x:c r="D300" s="40"/>
      <x:c r="E300" s="40"/>
      <x:c r="F300" s="40"/>
      <x:c r="G300" s="44"/>
      <x:c r="H300" s="62" t="str">
        <x:f>IF($A300="","",IF($C300="Inflow",$G300,0))</x:f>
      </x:c>
      <x:c r="I300" s="62" t="str">
        <x:f>IF($A300="","",IF($C300="Outflow",$G300,0))</x:f>
      </x:c>
      <x:c r="J300" s="62" t="str">
        <x:f>IF($A300="","",SETUP!$B$8+SUM($H$6:H300)-SUM($I$6:I300))</x:f>
      </x:c>
      <x:c r="K300" s="96"/>
      <x:c r="L300" s="40"/>
    </x:row>
    <x:row r="301">
      <x:c r="A301" s="46"/>
      <x:c r="B301" s="40"/>
      <x:c r="C301" s="89" t="str">
        <x:f>IF($D301="","",IFERROR(INDEX(SETUP!$B$16:$B$35,MATCH($D301,SETUP!$A$16:$A$35,0)),""))</x:f>
      </x:c>
      <x:c r="D301" s="40"/>
      <x:c r="E301" s="40"/>
      <x:c r="F301" s="40"/>
      <x:c r="G301" s="44"/>
      <x:c r="H301" s="62" t="str">
        <x:f>IF($A301="","",IF($C301="Inflow",$G301,0))</x:f>
      </x:c>
      <x:c r="I301" s="62" t="str">
        <x:f>IF($A301="","",IF($C301="Outflow",$G301,0))</x:f>
      </x:c>
      <x:c r="J301" s="62" t="str">
        <x:f>IF($A301="","",SETUP!$B$8+SUM($H$6:H301)-SUM($I$6:I301))</x:f>
      </x:c>
      <x:c r="K301" s="96"/>
      <x:c r="L301" s="40"/>
    </x:row>
    <x:row r="302">
      <x:c r="A302" s="46"/>
      <x:c r="B302" s="40"/>
      <x:c r="C302" s="89" t="str">
        <x:f>IF($D302="","",IFERROR(INDEX(SETUP!$B$16:$B$35,MATCH($D302,SETUP!$A$16:$A$35,0)),""))</x:f>
      </x:c>
      <x:c r="D302" s="40"/>
      <x:c r="E302" s="40"/>
      <x:c r="F302" s="40"/>
      <x:c r="G302" s="44"/>
      <x:c r="H302" s="62" t="str">
        <x:f>IF($A302="","",IF($C302="Inflow",$G302,0))</x:f>
      </x:c>
      <x:c r="I302" s="62" t="str">
        <x:f>IF($A302="","",IF($C302="Outflow",$G302,0))</x:f>
      </x:c>
      <x:c r="J302" s="62" t="str">
        <x:f>IF($A302="","",SETUP!$B$8+SUM($H$6:H302)-SUM($I$6:I302))</x:f>
      </x:c>
      <x:c r="K302" s="96"/>
      <x:c r="L302" s="40"/>
    </x:row>
    <x:row r="303">
      <x:c r="A303" s="46"/>
      <x:c r="B303" s="40"/>
      <x:c r="C303" s="89" t="str">
        <x:f>IF($D303="","",IFERROR(INDEX(SETUP!$B$16:$B$35,MATCH($D303,SETUP!$A$16:$A$35,0)),""))</x:f>
      </x:c>
      <x:c r="D303" s="40"/>
      <x:c r="E303" s="40"/>
      <x:c r="F303" s="40"/>
      <x:c r="G303" s="44"/>
      <x:c r="H303" s="62" t="str">
        <x:f>IF($A303="","",IF($C303="Inflow",$G303,0))</x:f>
      </x:c>
      <x:c r="I303" s="62" t="str">
        <x:f>IF($A303="","",IF($C303="Outflow",$G303,0))</x:f>
      </x:c>
      <x:c r="J303" s="62" t="str">
        <x:f>IF($A303="","",SETUP!$B$8+SUM($H$6:H303)-SUM($I$6:I303))</x:f>
      </x:c>
      <x:c r="K303" s="96"/>
      <x:c r="L303" s="40"/>
    </x:row>
    <x:row r="304">
      <x:c r="A304" s="46"/>
      <x:c r="B304" s="40"/>
      <x:c r="C304" s="89" t="str">
        <x:f>IF($D304="","",IFERROR(INDEX(SETUP!$B$16:$B$35,MATCH($D304,SETUP!$A$16:$A$35,0)),""))</x:f>
      </x:c>
      <x:c r="D304" s="40"/>
      <x:c r="E304" s="40"/>
      <x:c r="F304" s="40"/>
      <x:c r="G304" s="44"/>
      <x:c r="H304" s="62" t="str">
        <x:f>IF($A304="","",IF($C304="Inflow",$G304,0))</x:f>
      </x:c>
      <x:c r="I304" s="62" t="str">
        <x:f>IF($A304="","",IF($C304="Outflow",$G304,0))</x:f>
      </x:c>
      <x:c r="J304" s="62" t="str">
        <x:f>IF($A304="","",SETUP!$B$8+SUM($H$6:H304)-SUM($I$6:I304))</x:f>
      </x:c>
      <x:c r="K304" s="96"/>
      <x:c r="L304" s="40"/>
    </x:row>
    <x:row r="305">
      <x:c r="A305" s="46"/>
      <x:c r="B305" s="40"/>
      <x:c r="C305" s="89" t="str">
        <x:f>IF($D305="","",IFERROR(INDEX(SETUP!$B$16:$B$35,MATCH($D305,SETUP!$A$16:$A$35,0)),""))</x:f>
      </x:c>
      <x:c r="D305" s="40"/>
      <x:c r="E305" s="40"/>
      <x:c r="F305" s="40"/>
      <x:c r="G305" s="44"/>
      <x:c r="H305" s="62" t="str">
        <x:f>IF($A305="","",IF($C305="Inflow",$G305,0))</x:f>
      </x:c>
      <x:c r="I305" s="62" t="str">
        <x:f>IF($A305="","",IF($C305="Outflow",$G305,0))</x:f>
      </x:c>
      <x:c r="J305" s="62" t="str">
        <x:f>IF($A305="","",SETUP!$B$8+SUM($H$6:H305)-SUM($I$6:I305))</x:f>
      </x:c>
      <x:c r="K305" s="96"/>
      <x:c r="L305" s="40"/>
    </x:row>
  </x:sheetData>
  <x:mergeCells>
    <x:mergeCell ref="A1:L2"/>
    <x:mergeCell ref="A3:L3"/>
  </x:mergeCells>
  <x:conditionalFormatting sqref="J6:J305">
    <x:cfRule type="cellIs" dxfId="0" priority="1" operator="lessThan">
      <x:formula>0</x:formula>
    </x:cfRule>
  </x:conditionalFormatting>
  <x:dataValidations count="1">
    <x:dataValidation type="list" sqref="D6:D305">
      <x:formula1>SETUP!$A$16:$A$35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10" max="10" width="19" hidden="0" customWidth="1"/>
    <x:col min="11" max="11" width="16" hidden="0" customWidth="1"/>
    <x:col min="12" max="12" width="16" hidden="0" customWidth="1"/>
  </x:cols>
  <x:sheetData>
    <x:row r="1">
      <x:c r="A1" s="4" t="str">
        <x:v>MONTHLY CASH FLOW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51" t="str">
        <x:v>Month</x:v>
      </x:c>
      <x:c r="B4" s="51" t="str">
        <x:v>Opening Cash</x:v>
      </x:c>
      <x:c r="C4" s="51" t="str">
        <x:v>Cash In</x:v>
      </x:c>
      <x:c r="D4" s="51" t="str">
        <x:v>Cash Out</x:v>
      </x:c>
      <x:c r="E4" s="51" t="str">
        <x:v>Net Movement</x:v>
      </x:c>
      <x:c r="F4" s="51" t="str">
        <x:v>Closing Cash</x:v>
      </x:c>
      <x:c r="G4" s="51" t="str">
        <x:v>Transactions</x:v>
      </x:c>
      <x:c r="H4" s="51" t="str">
        <x:v>Net Margin %</x:v>
      </x:c>
      <x:c r="J4" s="16" t="str">
        <x:v>YEAR AT A GLANCE</x:v>
      </x:c>
      <x:c r="K4" s="16"/>
      <x:c r="L4" s="16"/>
    </x:row>
    <x:row r="5">
      <x:c r="A5" s="64" t="n">
        <x:f>DATE(SETUP!$B$10,1,1)</x:f>
        <x:v>46023</x:v>
      </x:c>
      <x:c r="B5" s="66" t="n">
        <x:f>SETUP!$B$8</x:f>
        <x:v>0</x:v>
      </x:c>
      <x:c r="C5" s="66" t="n">
        <x:f>SUMIFS('ACTUAL-CASH'!$H$6:$H$305,'ACTUAL-CASH'!$A$6:$A$305,"&gt;="&amp;A5,'ACTUAL-CASH'!$A$6:$A$305,"&lt;"&amp;EDATE(A5,1))</x:f>
        <x:v>0</x:v>
      </x:c>
      <x:c r="D5" s="66" t="n">
        <x:f>SUMIFS('ACTUAL-CASH'!$I$6:$I$305,'ACTUAL-CASH'!$A$6:$A$305,"&gt;="&amp;A5,'ACTUAL-CASH'!$A$6:$A$305,"&lt;"&amp;EDATE(A5,1))</x:f>
        <x:v>0</x:v>
      </x:c>
      <x:c r="E5" s="66" t="n">
        <x:f>C5-D5</x:f>
        <x:v>0</x:v>
      </x:c>
      <x:c r="F5" s="66" t="n">
        <x:f>B5+E5</x:f>
        <x:v>0</x:v>
      </x:c>
      <x:c r="G5" t="n">
        <x:f>COUNTIFS('ACTUAL-CASH'!$A$6:$A$305,"&gt;="&amp;A5,'ACTUAL-CASH'!$A$6:$A$305,"&lt;"&amp;EDATE(A5,1))</x:f>
        <x:v>0</x:v>
      </x:c>
      <x:c r="H5" s="68" t="n">
        <x:f>IF(C5=0,0,E5/C5)</x:f>
        <x:v>0</x:v>
      </x:c>
    </x:row>
    <x:row r="6">
      <x:c r="A6" s="64" t="n">
        <x:f>DATE(SETUP!$B$10,2,1)</x:f>
        <x:v>46054</x:v>
      </x:c>
      <x:c r="B6" s="66" t="n">
        <x:f>F5</x:f>
        <x:v>0</x:v>
      </x:c>
      <x:c r="C6" s="66" t="n">
        <x:f>SUMIFS('ACTUAL-CASH'!$H$6:$H$305,'ACTUAL-CASH'!$A$6:$A$305,"&gt;="&amp;A6,'ACTUAL-CASH'!$A$6:$A$305,"&lt;"&amp;EDATE(A6,1))</x:f>
        <x:v>0</x:v>
      </x:c>
      <x:c r="D6" s="66" t="n">
        <x:f>SUMIFS('ACTUAL-CASH'!$I$6:$I$305,'ACTUAL-CASH'!$A$6:$A$305,"&gt;="&amp;A6,'ACTUAL-CASH'!$A$6:$A$305,"&lt;"&amp;EDATE(A6,1))</x:f>
        <x:v>0</x:v>
      </x:c>
      <x:c r="E6" s="66" t="n">
        <x:f>C6-D6</x:f>
        <x:v>0</x:v>
      </x:c>
      <x:c r="F6" s="66" t="n">
        <x:f>B6+E6</x:f>
        <x:v>0</x:v>
      </x:c>
      <x:c r="G6" t="n">
        <x:f>COUNTIFS('ACTUAL-CASH'!$A$6:$A$305,"&gt;="&amp;A6,'ACTUAL-CASH'!$A$6:$A$305,"&lt;"&amp;EDATE(A6,1))</x:f>
        <x:v>0</x:v>
      </x:c>
      <x:c r="H6" s="68" t="n">
        <x:f>IF(C6=0,0,E6/C6)</x:f>
        <x:v>0</x:v>
      </x:c>
      <x:c r="J6" s="70" t="str">
        <x:v>Total Cash In</x:v>
      </x:c>
      <x:c r="K6" s="80" t="n">
        <x:f>SUM(C5:C16)</x:f>
        <x:v>0</x:v>
      </x:c>
    </x:row>
    <x:row r="7">
      <x:c r="A7" s="64" t="n">
        <x:f>DATE(SETUP!$B$10,3,1)</x:f>
        <x:v>46082</x:v>
      </x:c>
      <x:c r="B7" s="66" t="n">
        <x:f>F6</x:f>
        <x:v>0</x:v>
      </x:c>
      <x:c r="C7" s="66" t="n">
        <x:f>SUMIFS('ACTUAL-CASH'!$H$6:$H$305,'ACTUAL-CASH'!$A$6:$A$305,"&gt;="&amp;A7,'ACTUAL-CASH'!$A$6:$A$305,"&lt;"&amp;EDATE(A7,1))</x:f>
        <x:v>0</x:v>
      </x:c>
      <x:c r="D7" s="66" t="n">
        <x:f>SUMIFS('ACTUAL-CASH'!$I$6:$I$305,'ACTUAL-CASH'!$A$6:$A$305,"&gt;="&amp;A7,'ACTUAL-CASH'!$A$6:$A$305,"&lt;"&amp;EDATE(A7,1))</x:f>
        <x:v>0</x:v>
      </x:c>
      <x:c r="E7" s="66" t="n">
        <x:f>C7-D7</x:f>
        <x:v>0</x:v>
      </x:c>
      <x:c r="F7" s="66" t="n">
        <x:f>B7+E7</x:f>
        <x:v>0</x:v>
      </x:c>
      <x:c r="G7" t="n">
        <x:f>COUNTIFS('ACTUAL-CASH'!$A$6:$A$305,"&gt;="&amp;A7,'ACTUAL-CASH'!$A$6:$A$305,"&lt;"&amp;EDATE(A7,1))</x:f>
        <x:v>0</x:v>
      </x:c>
      <x:c r="H7" s="68" t="n">
        <x:f>IF(C7=0,0,E7/C7)</x:f>
        <x:v>0</x:v>
      </x:c>
      <x:c r="J7" s="70" t="str">
        <x:v>Total Cash Out</x:v>
      </x:c>
      <x:c r="K7" s="80" t="n">
        <x:f>SUM(D5:D16)</x:f>
        <x:v>0</x:v>
      </x:c>
    </x:row>
    <x:row r="8">
      <x:c r="A8" s="64" t="n">
        <x:f>DATE(SETUP!$B$10,4,1)</x:f>
        <x:v>46113</x:v>
      </x:c>
      <x:c r="B8" s="66" t="n">
        <x:f>F7</x:f>
        <x:v>0</x:v>
      </x:c>
      <x:c r="C8" s="66" t="n">
        <x:f>SUMIFS('ACTUAL-CASH'!$H$6:$H$305,'ACTUAL-CASH'!$A$6:$A$305,"&gt;="&amp;A8,'ACTUAL-CASH'!$A$6:$A$305,"&lt;"&amp;EDATE(A8,1))</x:f>
        <x:v>0</x:v>
      </x:c>
      <x:c r="D8" s="66" t="n">
        <x:f>SUMIFS('ACTUAL-CASH'!$I$6:$I$305,'ACTUAL-CASH'!$A$6:$A$305,"&gt;="&amp;A8,'ACTUAL-CASH'!$A$6:$A$305,"&lt;"&amp;EDATE(A8,1))</x:f>
        <x:v>0</x:v>
      </x:c>
      <x:c r="E8" s="66" t="n">
        <x:f>C8-D8</x:f>
        <x:v>0</x:v>
      </x:c>
      <x:c r="F8" s="66" t="n">
        <x:f>B8+E8</x:f>
        <x:v>0</x:v>
      </x:c>
      <x:c r="G8" t="n">
        <x:f>COUNTIFS('ACTUAL-CASH'!$A$6:$A$305,"&gt;="&amp;A8,'ACTUAL-CASH'!$A$6:$A$305,"&lt;"&amp;EDATE(A8,1))</x:f>
        <x:v>0</x:v>
      </x:c>
      <x:c r="H8" s="68" t="n">
        <x:f>IF(C8=0,0,E8/C8)</x:f>
        <x:v>0</x:v>
      </x:c>
      <x:c r="J8" s="70" t="str">
        <x:v>Net Movement</x:v>
      </x:c>
      <x:c r="K8" s="80" t="n">
        <x:f>SUM(E5:E16)</x:f>
        <x:v>0</x:v>
      </x:c>
    </x:row>
    <x:row r="9">
      <x:c r="A9" s="64" t="n">
        <x:f>DATE(SETUP!$B$10,5,1)</x:f>
        <x:v>46143</x:v>
      </x:c>
      <x:c r="B9" s="66" t="n">
        <x:f>F8</x:f>
        <x:v>0</x:v>
      </x:c>
      <x:c r="C9" s="66" t="n">
        <x:f>SUMIFS('ACTUAL-CASH'!$H$6:$H$305,'ACTUAL-CASH'!$A$6:$A$305,"&gt;="&amp;A9,'ACTUAL-CASH'!$A$6:$A$305,"&lt;"&amp;EDATE(A9,1))</x:f>
        <x:v>0</x:v>
      </x:c>
      <x:c r="D9" s="66" t="n">
        <x:f>SUMIFS('ACTUAL-CASH'!$I$6:$I$305,'ACTUAL-CASH'!$A$6:$A$305,"&gt;="&amp;A9,'ACTUAL-CASH'!$A$6:$A$305,"&lt;"&amp;EDATE(A9,1))</x:f>
        <x:v>0</x:v>
      </x:c>
      <x:c r="E9" s="66" t="n">
        <x:f>C9-D9</x:f>
        <x:v>0</x:v>
      </x:c>
      <x:c r="F9" s="66" t="n">
        <x:f>B9+E9</x:f>
        <x:v>0</x:v>
      </x:c>
      <x:c r="G9" t="n">
        <x:f>COUNTIFS('ACTUAL-CASH'!$A$6:$A$305,"&gt;="&amp;A9,'ACTUAL-CASH'!$A$6:$A$305,"&lt;"&amp;EDATE(A9,1))</x:f>
        <x:v>0</x:v>
      </x:c>
      <x:c r="H9" s="68" t="n">
        <x:f>IF(C9=0,0,E9/C9)</x:f>
        <x:v>0</x:v>
      </x:c>
      <x:c r="J9" s="70" t="str">
        <x:v>Ending Cash</x:v>
      </x:c>
      <x:c r="K9" s="80" t="n">
        <x:f>F16</x:f>
        <x:v>0</x:v>
      </x:c>
    </x:row>
    <x:row r="10">
      <x:c r="A10" s="64" t="n">
        <x:f>DATE(SETUP!$B$10,6,1)</x:f>
        <x:v>46174</x:v>
      </x:c>
      <x:c r="B10" s="66" t="n">
        <x:f>F9</x:f>
        <x:v>0</x:v>
      </x:c>
      <x:c r="C10" s="66" t="n">
        <x:f>SUMIFS('ACTUAL-CASH'!$H$6:$H$305,'ACTUAL-CASH'!$A$6:$A$305,"&gt;="&amp;A10,'ACTUAL-CASH'!$A$6:$A$305,"&lt;"&amp;EDATE(A10,1))</x:f>
        <x:v>0</x:v>
      </x:c>
      <x:c r="D10" s="66" t="n">
        <x:f>SUMIFS('ACTUAL-CASH'!$I$6:$I$305,'ACTUAL-CASH'!$A$6:$A$305,"&gt;="&amp;A10,'ACTUAL-CASH'!$A$6:$A$305,"&lt;"&amp;EDATE(A10,1))</x:f>
        <x:v>0</x:v>
      </x:c>
      <x:c r="E10" s="66" t="n">
        <x:f>C10-D10</x:f>
        <x:v>0</x:v>
      </x:c>
      <x:c r="F10" s="66" t="n">
        <x:f>B10+E10</x:f>
        <x:v>0</x:v>
      </x:c>
      <x:c r="G10" t="n">
        <x:f>COUNTIFS('ACTUAL-CASH'!$A$6:$A$305,"&gt;="&amp;A10,'ACTUAL-CASH'!$A$6:$A$305,"&lt;"&amp;EDATE(A10,1))</x:f>
        <x:v>0</x:v>
      </x:c>
      <x:c r="H10" s="68" t="n">
        <x:f>IF(C10=0,0,E10/C10)</x:f>
        <x:v>0</x:v>
      </x:c>
      <x:c r="J10" s="70" t="str">
        <x:v>Transactions</x:v>
      </x:c>
      <x:c r="K10" s="75" t="n">
        <x:f>SUM(G5:G16)</x:f>
        <x:v>0</x:v>
      </x:c>
    </x:row>
    <x:row r="11">
      <x:c r="A11" s="64" t="n">
        <x:f>DATE(SETUP!$B$10,7,1)</x:f>
        <x:v>46204</x:v>
      </x:c>
      <x:c r="B11" s="66" t="n">
        <x:f>F10</x:f>
        <x:v>0</x:v>
      </x:c>
      <x:c r="C11" s="66" t="n">
        <x:f>SUMIFS('ACTUAL-CASH'!$H$6:$H$305,'ACTUAL-CASH'!$A$6:$A$305,"&gt;="&amp;A11,'ACTUAL-CASH'!$A$6:$A$305,"&lt;"&amp;EDATE(A11,1))</x:f>
        <x:v>0</x:v>
      </x:c>
      <x:c r="D11" s="66" t="n">
        <x:f>SUMIFS('ACTUAL-CASH'!$I$6:$I$305,'ACTUAL-CASH'!$A$6:$A$305,"&gt;="&amp;A11,'ACTUAL-CASH'!$A$6:$A$305,"&lt;"&amp;EDATE(A11,1))</x:f>
        <x:v>0</x:v>
      </x:c>
      <x:c r="E11" s="66" t="n">
        <x:f>C11-D11</x:f>
        <x:v>0</x:v>
      </x:c>
      <x:c r="F11" s="66" t="n">
        <x:f>B11+E11</x:f>
        <x:v>0</x:v>
      </x:c>
      <x:c r="G11" t="n">
        <x:f>COUNTIFS('ACTUAL-CASH'!$A$6:$A$305,"&gt;="&amp;A11,'ACTUAL-CASH'!$A$6:$A$305,"&lt;"&amp;EDATE(A11,1))</x:f>
        <x:v>0</x:v>
      </x:c>
      <x:c r="H11" s="68" t="n">
        <x:f>IF(C11=0,0,E11/C11)</x:f>
        <x:v>0</x:v>
      </x:c>
    </x:row>
    <x:row r="12">
      <x:c r="A12" s="64" t="n">
        <x:f>DATE(SETUP!$B$10,8,1)</x:f>
        <x:v>46235</x:v>
      </x:c>
      <x:c r="B12" s="66" t="n">
        <x:f>F11</x:f>
        <x:v>0</x:v>
      </x:c>
      <x:c r="C12" s="66" t="n">
        <x:f>SUMIFS('ACTUAL-CASH'!$H$6:$H$305,'ACTUAL-CASH'!$A$6:$A$305,"&gt;="&amp;A12,'ACTUAL-CASH'!$A$6:$A$305,"&lt;"&amp;EDATE(A12,1))</x:f>
        <x:v>0</x:v>
      </x:c>
      <x:c r="D12" s="66" t="n">
        <x:f>SUMIFS('ACTUAL-CASH'!$I$6:$I$305,'ACTUAL-CASH'!$A$6:$A$305,"&gt;="&amp;A12,'ACTUAL-CASH'!$A$6:$A$305,"&lt;"&amp;EDATE(A12,1))</x:f>
        <x:v>0</x:v>
      </x:c>
      <x:c r="E12" s="66" t="n">
        <x:f>C12-D12</x:f>
        <x:v>0</x:v>
      </x:c>
      <x:c r="F12" s="66" t="n">
        <x:f>B12+E12</x:f>
        <x:v>0</x:v>
      </x:c>
      <x:c r="G12" t="n">
        <x:f>COUNTIFS('ACTUAL-CASH'!$A$6:$A$305,"&gt;="&amp;A12,'ACTUAL-CASH'!$A$6:$A$305,"&lt;"&amp;EDATE(A12,1))</x:f>
        <x:v>0</x:v>
      </x:c>
      <x:c r="H12" s="68" t="n">
        <x:f>IF(C12=0,0,E12/C12)</x:f>
        <x:v>0</x:v>
      </x:c>
    </x:row>
    <x:row r="13">
      <x:c r="A13" s="64" t="n">
        <x:f>DATE(SETUP!$B$10,9,1)</x:f>
        <x:v>46266</x:v>
      </x:c>
      <x:c r="B13" s="66" t="n">
        <x:f>F12</x:f>
        <x:v>0</x:v>
      </x:c>
      <x:c r="C13" s="66" t="n">
        <x:f>SUMIFS('ACTUAL-CASH'!$H$6:$H$305,'ACTUAL-CASH'!$A$6:$A$305,"&gt;="&amp;A13,'ACTUAL-CASH'!$A$6:$A$305,"&lt;"&amp;EDATE(A13,1))</x:f>
        <x:v>0</x:v>
      </x:c>
      <x:c r="D13" s="66" t="n">
        <x:f>SUMIFS('ACTUAL-CASH'!$I$6:$I$305,'ACTUAL-CASH'!$A$6:$A$305,"&gt;="&amp;A13,'ACTUAL-CASH'!$A$6:$A$305,"&lt;"&amp;EDATE(A13,1))</x:f>
        <x:v>0</x:v>
      </x:c>
      <x:c r="E13" s="66" t="n">
        <x:f>C13-D13</x:f>
        <x:v>0</x:v>
      </x:c>
      <x:c r="F13" s="66" t="n">
        <x:f>B13+E13</x:f>
        <x:v>0</x:v>
      </x:c>
      <x:c r="G13" t="n">
        <x:f>COUNTIFS('ACTUAL-CASH'!$A$6:$A$305,"&gt;="&amp;A13,'ACTUAL-CASH'!$A$6:$A$305,"&lt;"&amp;EDATE(A13,1))</x:f>
        <x:v>0</x:v>
      </x:c>
      <x:c r="H13" s="68" t="n">
        <x:f>IF(C13=0,0,E13/C13)</x:f>
        <x:v>0</x:v>
      </x:c>
    </x:row>
    <x:row r="14">
      <x:c r="A14" s="64" t="n">
        <x:f>DATE(SETUP!$B$10,10,1)</x:f>
        <x:v>46296</x:v>
      </x:c>
      <x:c r="B14" s="66" t="n">
        <x:f>F13</x:f>
        <x:v>0</x:v>
      </x:c>
      <x:c r="C14" s="66" t="n">
        <x:f>SUMIFS('ACTUAL-CASH'!$H$6:$H$305,'ACTUAL-CASH'!$A$6:$A$305,"&gt;="&amp;A14,'ACTUAL-CASH'!$A$6:$A$305,"&lt;"&amp;EDATE(A14,1))</x:f>
        <x:v>0</x:v>
      </x:c>
      <x:c r="D14" s="66" t="n">
        <x:f>SUMIFS('ACTUAL-CASH'!$I$6:$I$305,'ACTUAL-CASH'!$A$6:$A$305,"&gt;="&amp;A14,'ACTUAL-CASH'!$A$6:$A$305,"&lt;"&amp;EDATE(A14,1))</x:f>
        <x:v>0</x:v>
      </x:c>
      <x:c r="E14" s="66" t="n">
        <x:f>C14-D14</x:f>
        <x:v>0</x:v>
      </x:c>
      <x:c r="F14" s="66" t="n">
        <x:f>B14+E14</x:f>
        <x:v>0</x:v>
      </x:c>
      <x:c r="G14" t="n">
        <x:f>COUNTIFS('ACTUAL-CASH'!$A$6:$A$305,"&gt;="&amp;A14,'ACTUAL-CASH'!$A$6:$A$305,"&lt;"&amp;EDATE(A14,1))</x:f>
        <x:v>0</x:v>
      </x:c>
      <x:c r="H14" s="68" t="n">
        <x:f>IF(C14=0,0,E14/C14)</x:f>
        <x:v>0</x:v>
      </x:c>
    </x:row>
    <x:row r="15">
      <x:c r="A15" s="64" t="n">
        <x:f>DATE(SETUP!$B$10,11,1)</x:f>
        <x:v>46327</x:v>
      </x:c>
      <x:c r="B15" s="66" t="n">
        <x:f>F14</x:f>
        <x:v>0</x:v>
      </x:c>
      <x:c r="C15" s="66" t="n">
        <x:f>SUMIFS('ACTUAL-CASH'!$H$6:$H$305,'ACTUAL-CASH'!$A$6:$A$305,"&gt;="&amp;A15,'ACTUAL-CASH'!$A$6:$A$305,"&lt;"&amp;EDATE(A15,1))</x:f>
        <x:v>0</x:v>
      </x:c>
      <x:c r="D15" s="66" t="n">
        <x:f>SUMIFS('ACTUAL-CASH'!$I$6:$I$305,'ACTUAL-CASH'!$A$6:$A$305,"&gt;="&amp;A15,'ACTUAL-CASH'!$A$6:$A$305,"&lt;"&amp;EDATE(A15,1))</x:f>
        <x:v>0</x:v>
      </x:c>
      <x:c r="E15" s="66" t="n">
        <x:f>C15-D15</x:f>
        <x:v>0</x:v>
      </x:c>
      <x:c r="F15" s="66" t="n">
        <x:f>B15+E15</x:f>
        <x:v>0</x:v>
      </x:c>
      <x:c r="G15" t="n">
        <x:f>COUNTIFS('ACTUAL-CASH'!$A$6:$A$305,"&gt;="&amp;A15,'ACTUAL-CASH'!$A$6:$A$305,"&lt;"&amp;EDATE(A15,1))</x:f>
        <x:v>0</x:v>
      </x:c>
      <x:c r="H15" s="68" t="n">
        <x:f>IF(C15=0,0,E15/C15)</x:f>
        <x:v>0</x:v>
      </x:c>
    </x:row>
    <x:row r="16">
      <x:c r="A16" s="64" t="n">
        <x:f>DATE(SETUP!$B$10,12,1)</x:f>
        <x:v>46357</x:v>
      </x:c>
      <x:c r="B16" s="66" t="n">
        <x:f>F15</x:f>
        <x:v>0</x:v>
      </x:c>
      <x:c r="C16" s="66" t="n">
        <x:f>SUMIFS('ACTUAL-CASH'!$H$6:$H$305,'ACTUAL-CASH'!$A$6:$A$305,"&gt;="&amp;A16,'ACTUAL-CASH'!$A$6:$A$305,"&lt;"&amp;EDATE(A16,1))</x:f>
        <x:v>0</x:v>
      </x:c>
      <x:c r="D16" s="66" t="n">
        <x:f>SUMIFS('ACTUAL-CASH'!$I$6:$I$305,'ACTUAL-CASH'!$A$6:$A$305,"&gt;="&amp;A16,'ACTUAL-CASH'!$A$6:$A$305,"&lt;"&amp;EDATE(A16,1))</x:f>
        <x:v>0</x:v>
      </x:c>
      <x:c r="E16" s="66" t="n">
        <x:f>C16-D16</x:f>
        <x:v>0</x:v>
      </x:c>
      <x:c r="F16" s="66" t="n">
        <x:f>B16+E16</x:f>
        <x:v>0</x:v>
      </x:c>
      <x:c r="G16" t="n">
        <x:f>COUNTIFS('ACTUAL-CASH'!$A$6:$A$305,"&gt;="&amp;A16,'ACTUAL-CASH'!$A$6:$A$305,"&lt;"&amp;EDATE(A16,1))</x:f>
        <x:v>0</x:v>
      </x:c>
      <x:c r="H16" s="68" t="n">
        <x:f>IF(C16=0,0,E16/C16)</x:f>
        <x:v>0</x:v>
      </x:c>
    </x:row>
  </x:sheetData>
  <x:mergeCells>
    <x:mergeCell ref="A1:H2"/>
    <x:mergeCell ref="J4:L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7" hidden="0" customWidth="1"/>
    <x:col min="10" max="10" width="22" hidden="0" customWidth="1"/>
    <x:col min="11" max="11" width="16" hidden="0" customWidth="1"/>
    <x:col min="12" max="12" width="16" hidden="0" customWidth="1"/>
  </x:cols>
  <x:sheetData>
    <x:row r="1">
      <x:c r="A1" s="4" t="str">
        <x:v>PLAN VS ACTUAL</x:v>
      </x:c>
      <x:c r="B1" s="4"/>
      <x:c r="C1" s="4"/>
      <x:c r="D1" s="4"/>
      <x:c r="E1" s="4"/>
      <x:c r="F1" s="4"/>
      <x:c r="G1" s="4"/>
    </x:row>
    <x:row r="2">
      <x:c r="A2" s="4"/>
      <x:c r="B2" s="4"/>
      <x:c r="C2" s="4"/>
      <x:c r="D2" s="4"/>
      <x:c r="E2" s="4"/>
      <x:c r="F2" s="4"/>
      <x:c r="G2" s="4"/>
    </x:row>
    <x:row r="4">
      <x:c r="A4" s="97" t="str">
        <x:v>Month</x:v>
      </x:c>
      <x:c r="B4" s="97" t="str">
        <x:v>Planned In</x:v>
      </x:c>
      <x:c r="C4" s="97" t="str">
        <x:v>Actual In</x:v>
      </x:c>
      <x:c r="D4" s="97" t="str">
        <x:v>Planned Out</x:v>
      </x:c>
      <x:c r="E4" s="97" t="str">
        <x:v>Actual Out</x:v>
      </x:c>
      <x:c r="F4" s="97" t="str">
        <x:v>Planned Net</x:v>
      </x:c>
      <x:c r="G4" s="97" t="str">
        <x:v>Actual Net</x:v>
      </x:c>
      <x:c r="H4" s="97" t="str">
        <x:v>Net Variance</x:v>
      </x:c>
      <x:c r="J4" s="103" t="str">
        <x:v>YEAR VARIANCE SNAPSHOT</x:v>
      </x:c>
      <x:c r="K4" s="103"/>
      <x:c r="L4" s="103"/>
    </x:row>
    <x:row r="5">
      <x:c r="A5" s="64" t="n">
        <x:f>DATE(SETUP!$B$10,1,1)</x:f>
        <x:v>46023</x:v>
      </x:c>
      <x:c r="B5" s="66" t="n">
        <x:f>SUMIF('CASH-PLAN'!$A$6:$A$25,"Inflow",'CASH-PLAN'!$C$6:$C$25)</x:f>
        <x:v>0</x:v>
      </x:c>
      <x:c r="C5" s="66" t="n">
        <x:f>'MONTHLY-CASH-FLOW'!C5</x:f>
        <x:v>0</x:v>
      </x:c>
      <x:c r="D5" s="66" t="n">
        <x:f>SUMIF('CASH-PLAN'!$A$6:$A$25,"Outflow",'CASH-PLAN'!$C$6:$C$25)</x:f>
        <x:v>0</x:v>
      </x:c>
      <x:c r="E5" s="66" t="n">
        <x:f>'MONTHLY-CASH-FLOW'!D5</x:f>
        <x:v>0</x:v>
      </x:c>
      <x:c r="F5" s="66" t="n">
        <x:f>B5-D5</x:f>
        <x:v>0</x:v>
      </x:c>
      <x:c r="G5" s="66" t="n">
        <x:f>C5-E5</x:f>
        <x:v>0</x:v>
      </x:c>
      <x:c r="H5" s="66" t="n">
        <x:f>G5-F5</x:f>
        <x:v>0</x:v>
      </x:c>
    </x:row>
    <x:row r="6">
      <x:c r="A6" s="64" t="n">
        <x:f>DATE(SETUP!$B$10,2,1)</x:f>
        <x:v>46054</x:v>
      </x:c>
      <x:c r="B6" s="66" t="n">
        <x:f>SUMIF('CASH-PLAN'!$A$6:$A$25,"Inflow",'CASH-PLAN'!$D$6:$D$25)</x:f>
        <x:v>0</x:v>
      </x:c>
      <x:c r="C6" s="66" t="n">
        <x:f>'MONTHLY-CASH-FLOW'!C6</x:f>
        <x:v>0</x:v>
      </x:c>
      <x:c r="D6" s="66" t="n">
        <x:f>SUMIF('CASH-PLAN'!$A$6:$A$25,"Outflow",'CASH-PLAN'!$D$6:$D$25)</x:f>
        <x:v>0</x:v>
      </x:c>
      <x:c r="E6" s="66" t="n">
        <x:f>'MONTHLY-CASH-FLOW'!D6</x:f>
        <x:v>0</x:v>
      </x:c>
      <x:c r="F6" s="66" t="n">
        <x:f>B6-D6</x:f>
        <x:v>0</x:v>
      </x:c>
      <x:c r="G6" s="66" t="n">
        <x:f>C6-E6</x:f>
        <x:v>0</x:v>
      </x:c>
      <x:c r="H6" s="66" t="n">
        <x:f>G6-F6</x:f>
        <x:v>0</x:v>
      </x:c>
      <x:c r="J6" s="93" t="str">
        <x:v>Planned Net Cash</x:v>
      </x:c>
      <x:c r="K6" s="107" t="n">
        <x:f>SUM(F5:F16)</x:f>
        <x:v>0</x:v>
      </x:c>
    </x:row>
    <x:row r="7">
      <x:c r="A7" s="64" t="n">
        <x:f>DATE(SETUP!$B$10,3,1)</x:f>
        <x:v>46082</x:v>
      </x:c>
      <x:c r="B7" s="66" t="n">
        <x:f>SUMIF('CASH-PLAN'!$A$6:$A$25,"Inflow",'CASH-PLAN'!$E$6:$E$25)</x:f>
        <x:v>0</x:v>
      </x:c>
      <x:c r="C7" s="66" t="n">
        <x:f>'MONTHLY-CASH-FLOW'!C7</x:f>
        <x:v>0</x:v>
      </x:c>
      <x:c r="D7" s="66" t="n">
        <x:f>SUMIF('CASH-PLAN'!$A$6:$A$25,"Outflow",'CASH-PLAN'!$E$6:$E$25)</x:f>
        <x:v>0</x:v>
      </x:c>
      <x:c r="E7" s="66" t="n">
        <x:f>'MONTHLY-CASH-FLOW'!D7</x:f>
        <x:v>0</x:v>
      </x:c>
      <x:c r="F7" s="66" t="n">
        <x:f>B7-D7</x:f>
        <x:v>0</x:v>
      </x:c>
      <x:c r="G7" s="66" t="n">
        <x:f>C7-E7</x:f>
        <x:v>0</x:v>
      </x:c>
      <x:c r="H7" s="66" t="n">
        <x:f>G7-F7</x:f>
        <x:v>0</x:v>
      </x:c>
      <x:c r="J7" s="93" t="str">
        <x:v>Actual Net Cash</x:v>
      </x:c>
      <x:c r="K7" s="107" t="n">
        <x:f>SUM(G5:G16)</x:f>
        <x:v>0</x:v>
      </x:c>
    </x:row>
    <x:row r="8">
      <x:c r="A8" s="64" t="n">
        <x:f>DATE(SETUP!$B$10,4,1)</x:f>
        <x:v>46113</x:v>
      </x:c>
      <x:c r="B8" s="66" t="n">
        <x:f>SUMIF('CASH-PLAN'!$A$6:$A$25,"Inflow",'CASH-PLAN'!$F$6:$F$25)</x:f>
        <x:v>0</x:v>
      </x:c>
      <x:c r="C8" s="66" t="n">
        <x:f>'MONTHLY-CASH-FLOW'!C8</x:f>
        <x:v>0</x:v>
      </x:c>
      <x:c r="D8" s="66" t="n">
        <x:f>SUMIF('CASH-PLAN'!$A$6:$A$25,"Outflow",'CASH-PLAN'!$F$6:$F$25)</x:f>
        <x:v>0</x:v>
      </x:c>
      <x:c r="E8" s="66" t="n">
        <x:f>'MONTHLY-CASH-FLOW'!D8</x:f>
        <x:v>0</x:v>
      </x:c>
      <x:c r="F8" s="66" t="n">
        <x:f>B8-D8</x:f>
        <x:v>0</x:v>
      </x:c>
      <x:c r="G8" s="66" t="n">
        <x:f>C8-E8</x:f>
        <x:v>0</x:v>
      </x:c>
      <x:c r="H8" s="66" t="n">
        <x:f>G8-F8</x:f>
        <x:v>0</x:v>
      </x:c>
      <x:c r="J8" s="93" t="str">
        <x:v>Net Variance</x:v>
      </x:c>
      <x:c r="K8" s="107" t="n">
        <x:f>SUM(H5:H16)</x:f>
        <x:v>0</x:v>
      </x:c>
    </x:row>
    <x:row r="9">
      <x:c r="A9" s="64" t="n">
        <x:f>DATE(SETUP!$B$10,5,1)</x:f>
        <x:v>46143</x:v>
      </x:c>
      <x:c r="B9" s="66" t="n">
        <x:f>SUMIF('CASH-PLAN'!$A$6:$A$25,"Inflow",'CASH-PLAN'!$G$6:$G$25)</x:f>
        <x:v>0</x:v>
      </x:c>
      <x:c r="C9" s="66" t="n">
        <x:f>'MONTHLY-CASH-FLOW'!C9</x:f>
        <x:v>0</x:v>
      </x:c>
      <x:c r="D9" s="66" t="n">
        <x:f>SUMIF('CASH-PLAN'!$A$6:$A$25,"Outflow",'CASH-PLAN'!$G$6:$G$25)</x:f>
        <x:v>0</x:v>
      </x:c>
      <x:c r="E9" s="66" t="n">
        <x:f>'MONTHLY-CASH-FLOW'!D9</x:f>
        <x:v>0</x:v>
      </x:c>
      <x:c r="F9" s="66" t="n">
        <x:f>B9-D9</x:f>
        <x:v>0</x:v>
      </x:c>
      <x:c r="G9" s="66" t="n">
        <x:f>C9-E9</x:f>
        <x:v>0</x:v>
      </x:c>
      <x:c r="H9" s="66" t="n">
        <x:f>G9-F9</x:f>
        <x:v>0</x:v>
      </x:c>
      <x:c r="J9" s="93" t="str">
        <x:v>Months Below Plan</x:v>
      </x:c>
      <x:c r="K9" s="106" t="n">
        <x:f>COUNTIF(H5:H16,"&lt;0")</x:f>
        <x:v>0</x:v>
      </x:c>
    </x:row>
    <x:row r="10">
      <x:c r="A10" s="64" t="n">
        <x:f>DATE(SETUP!$B$10,6,1)</x:f>
        <x:v>46174</x:v>
      </x:c>
      <x:c r="B10" s="66" t="n">
        <x:f>SUMIF('CASH-PLAN'!$A$6:$A$25,"Inflow",'CASH-PLAN'!$H$6:$H$25)</x:f>
        <x:v>0</x:v>
      </x:c>
      <x:c r="C10" s="66" t="n">
        <x:f>'MONTHLY-CASH-FLOW'!C10</x:f>
        <x:v>0</x:v>
      </x:c>
      <x:c r="D10" s="66" t="n">
        <x:f>SUMIF('CASH-PLAN'!$A$6:$A$25,"Outflow",'CASH-PLAN'!$H$6:$H$25)</x:f>
        <x:v>0</x:v>
      </x:c>
      <x:c r="E10" s="66" t="n">
        <x:f>'MONTHLY-CASH-FLOW'!D10</x:f>
        <x:v>0</x:v>
      </x:c>
      <x:c r="F10" s="66" t="n">
        <x:f>B10-D10</x:f>
        <x:v>0</x:v>
      </x:c>
      <x:c r="G10" s="66" t="n">
        <x:f>C10-E10</x:f>
        <x:v>0</x:v>
      </x:c>
      <x:c r="H10" s="66" t="n">
        <x:f>G10-F10</x:f>
        <x:v>0</x:v>
      </x:c>
      <x:c r="J10" s="93" t="str">
        <x:v>Months Above / On Plan</x:v>
      </x:c>
      <x:c r="K10" s="106" t="n">
        <x:f>COUNTIF(H5:H16,"&gt;=0")</x:f>
        <x:v>12</x:v>
      </x:c>
    </x:row>
    <x:row r="11">
      <x:c r="A11" s="64" t="n">
        <x:f>DATE(SETUP!$B$10,7,1)</x:f>
        <x:v>46204</x:v>
      </x:c>
      <x:c r="B11" s="66" t="n">
        <x:f>SUMIF('CASH-PLAN'!$A$6:$A$25,"Inflow",'CASH-PLAN'!$I$6:$I$25)</x:f>
        <x:v>0</x:v>
      </x:c>
      <x:c r="C11" s="66" t="n">
        <x:f>'MONTHLY-CASH-FLOW'!C11</x:f>
        <x:v>0</x:v>
      </x:c>
      <x:c r="D11" s="66" t="n">
        <x:f>SUMIF('CASH-PLAN'!$A$6:$A$25,"Outflow",'CASH-PLAN'!$I$6:$I$25)</x:f>
        <x:v>0</x:v>
      </x:c>
      <x:c r="E11" s="66" t="n">
        <x:f>'MONTHLY-CASH-FLOW'!D11</x:f>
        <x:v>0</x:v>
      </x:c>
      <x:c r="F11" s="66" t="n">
        <x:f>B11-D11</x:f>
        <x:v>0</x:v>
      </x:c>
      <x:c r="G11" s="66" t="n">
        <x:f>C11-E11</x:f>
        <x:v>0</x:v>
      </x:c>
      <x:c r="H11" s="66" t="n">
        <x:f>G11-F11</x:f>
        <x:v>0</x:v>
      </x:c>
    </x:row>
    <x:row r="12">
      <x:c r="A12" s="64" t="n">
        <x:f>DATE(SETUP!$B$10,8,1)</x:f>
        <x:v>46235</x:v>
      </x:c>
      <x:c r="B12" s="66" t="n">
        <x:f>SUMIF('CASH-PLAN'!$A$6:$A$25,"Inflow",'CASH-PLAN'!$J$6:$J$25)</x:f>
        <x:v>0</x:v>
      </x:c>
      <x:c r="C12" s="66" t="n">
        <x:f>'MONTHLY-CASH-FLOW'!C12</x:f>
        <x:v>0</x:v>
      </x:c>
      <x:c r="D12" s="66" t="n">
        <x:f>SUMIF('CASH-PLAN'!$A$6:$A$25,"Outflow",'CASH-PLAN'!$J$6:$J$25)</x:f>
        <x:v>0</x:v>
      </x:c>
      <x:c r="E12" s="66" t="n">
        <x:f>'MONTHLY-CASH-FLOW'!D12</x:f>
        <x:v>0</x:v>
      </x:c>
      <x:c r="F12" s="66" t="n">
        <x:f>B12-D12</x:f>
        <x:v>0</x:v>
      </x:c>
      <x:c r="G12" s="66" t="n">
        <x:f>C12-E12</x:f>
        <x:v>0</x:v>
      </x:c>
      <x:c r="H12" s="66" t="n">
        <x:f>G12-F12</x:f>
        <x:v>0</x:v>
      </x:c>
    </x:row>
    <x:row r="13">
      <x:c r="A13" s="64" t="n">
        <x:f>DATE(SETUP!$B$10,9,1)</x:f>
        <x:v>46266</x:v>
      </x:c>
      <x:c r="B13" s="66" t="n">
        <x:f>SUMIF('CASH-PLAN'!$A$6:$A$25,"Inflow",'CASH-PLAN'!$K$6:$K$25)</x:f>
        <x:v>0</x:v>
      </x:c>
      <x:c r="C13" s="66" t="n">
        <x:f>'MONTHLY-CASH-FLOW'!C13</x:f>
        <x:v>0</x:v>
      </x:c>
      <x:c r="D13" s="66" t="n">
        <x:f>SUMIF('CASH-PLAN'!$A$6:$A$25,"Outflow",'CASH-PLAN'!$K$6:$K$25)</x:f>
        <x:v>0</x:v>
      </x:c>
      <x:c r="E13" s="66" t="n">
        <x:f>'MONTHLY-CASH-FLOW'!D13</x:f>
        <x:v>0</x:v>
      </x:c>
      <x:c r="F13" s="66" t="n">
        <x:f>B13-D13</x:f>
        <x:v>0</x:v>
      </x:c>
      <x:c r="G13" s="66" t="n">
        <x:f>C13-E13</x:f>
        <x:v>0</x:v>
      </x:c>
      <x:c r="H13" s="66" t="n">
        <x:f>G13-F13</x:f>
        <x:v>0</x:v>
      </x:c>
    </x:row>
    <x:row r="14">
      <x:c r="A14" s="64" t="n">
        <x:f>DATE(SETUP!$B$10,10,1)</x:f>
        <x:v>46296</x:v>
      </x:c>
      <x:c r="B14" s="66" t="n">
        <x:f>SUMIF('CASH-PLAN'!$A$6:$A$25,"Inflow",'CASH-PLAN'!$L$6:$L$25)</x:f>
        <x:v>0</x:v>
      </x:c>
      <x:c r="C14" s="66" t="n">
        <x:f>'MONTHLY-CASH-FLOW'!C14</x:f>
        <x:v>0</x:v>
      </x:c>
      <x:c r="D14" s="66" t="n">
        <x:f>SUMIF('CASH-PLAN'!$A$6:$A$25,"Outflow",'CASH-PLAN'!$L$6:$L$25)</x:f>
        <x:v>0</x:v>
      </x:c>
      <x:c r="E14" s="66" t="n">
        <x:f>'MONTHLY-CASH-FLOW'!D14</x:f>
        <x:v>0</x:v>
      </x:c>
      <x:c r="F14" s="66" t="n">
        <x:f>B14-D14</x:f>
        <x:v>0</x:v>
      </x:c>
      <x:c r="G14" s="66" t="n">
        <x:f>C14-E14</x:f>
        <x:v>0</x:v>
      </x:c>
      <x:c r="H14" s="66" t="n">
        <x:f>G14-F14</x:f>
        <x:v>0</x:v>
      </x:c>
    </x:row>
    <x:row r="15">
      <x:c r="A15" s="64" t="n">
        <x:f>DATE(SETUP!$B$10,11,1)</x:f>
        <x:v>46327</x:v>
      </x:c>
      <x:c r="B15" s="66" t="n">
        <x:f>SUMIF('CASH-PLAN'!$A$6:$A$25,"Inflow",'CASH-PLAN'!$M$6:$M$25)</x:f>
        <x:v>0</x:v>
      </x:c>
      <x:c r="C15" s="66" t="n">
        <x:f>'MONTHLY-CASH-FLOW'!C15</x:f>
        <x:v>0</x:v>
      </x:c>
      <x:c r="D15" s="66" t="n">
        <x:f>SUMIF('CASH-PLAN'!$A$6:$A$25,"Outflow",'CASH-PLAN'!$M$6:$M$25)</x:f>
        <x:v>0</x:v>
      </x:c>
      <x:c r="E15" s="66" t="n">
        <x:f>'MONTHLY-CASH-FLOW'!D15</x:f>
        <x:v>0</x:v>
      </x:c>
      <x:c r="F15" s="66" t="n">
        <x:f>B15-D15</x:f>
        <x:v>0</x:v>
      </x:c>
      <x:c r="G15" s="66" t="n">
        <x:f>C15-E15</x:f>
        <x:v>0</x:v>
      </x:c>
      <x:c r="H15" s="66" t="n">
        <x:f>G15-F15</x:f>
        <x:v>0</x:v>
      </x:c>
    </x:row>
    <x:row r="16">
      <x:c r="A16" s="64" t="n">
        <x:f>DATE(SETUP!$B$10,12,1)</x:f>
        <x:v>46357</x:v>
      </x:c>
      <x:c r="B16" s="66" t="n">
        <x:f>SUMIF('CASH-PLAN'!$A$6:$A$25,"Inflow",'CASH-PLAN'!$N$6:$N$25)</x:f>
        <x:v>0</x:v>
      </x:c>
      <x:c r="C16" s="66" t="n">
        <x:f>'MONTHLY-CASH-FLOW'!C16</x:f>
        <x:v>0</x:v>
      </x:c>
      <x:c r="D16" s="66" t="n">
        <x:f>SUMIF('CASH-PLAN'!$A$6:$A$25,"Outflow",'CASH-PLAN'!$N$6:$N$25)</x:f>
        <x:v>0</x:v>
      </x:c>
      <x:c r="E16" s="66" t="n">
        <x:f>'MONTHLY-CASH-FLOW'!D16</x:f>
        <x:v>0</x:v>
      </x:c>
      <x:c r="F16" s="66" t="n">
        <x:f>B16-D16</x:f>
        <x:v>0</x:v>
      </x:c>
      <x:c r="G16" s="66" t="n">
        <x:f>C16-E16</x:f>
        <x:v>0</x:v>
      </x:c>
      <x:c r="H16" s="66" t="n">
        <x:f>G16-F16</x:f>
        <x:v>0</x:v>
      </x:c>
    </x:row>
  </x:sheetData>
  <x:mergeCells>
    <x:mergeCell ref="A1:G2"/>
    <x:mergeCell ref="J4:L4"/>
  </x:mergeCells>
  <x:conditionalFormatting sqref="H5:H16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</x:cols>
  <x:sheetData>
    <x:row r="1">
      <x:c r="A1" s="4" t="str">
        <x:v>CASH FLOW DASHBOARD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>
      <x:c r="A3" s="10" t="str">
        <x:f>IF(SETUP!B6="","Small Business Cash Flow Tracker",SETUP!B6)&amp;"  •  "&amp;SETUP!B7&amp;"  •  "&amp;SETUP!B10</x:f>
        <x:v>Small Business Cash Flow Tracker  •  USD  •  2026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5">
      <x:c r="A5" s="82" t="str">
        <x:v>CURRENT CASH</x:v>
      </x:c>
      <x:c r="B5" s="82"/>
      <x:c r="C5" s="82"/>
      <x:c r="D5" s="82" t="str">
        <x:v>TOTAL CASH IN</x:v>
      </x:c>
      <x:c r="E5" s="82"/>
      <x:c r="F5" s="82"/>
      <x:c r="G5" s="82" t="str">
        <x:v>TOTAL CASH OUT</x:v>
      </x:c>
      <x:c r="H5" s="82"/>
      <x:c r="I5" s="82"/>
      <x:c r="J5" s="82" t="str">
        <x:v>NET CASH MOVEMENT</x:v>
      </x:c>
      <x:c r="K5" s="82"/>
      <x:c r="L5" s="82"/>
    </x:row>
    <x:row r="6">
      <x:c r="A6" s="80" t="n">
        <x:f>SETUP!$B$8+SUM('ACTUAL-CASH'!$H$6:$H$305)-SUM('ACTUAL-CASH'!$I$6:$I$305)</x:f>
        <x:v>0</x:v>
      </x:c>
      <x:c r="B6" s="80"/>
      <x:c r="C6" s="80"/>
      <x:c r="D6" s="80" t="n">
        <x:f>SUM('MONTHLY-CASH-FLOW'!C5:C16)</x:f>
        <x:v>0</x:v>
      </x:c>
      <x:c r="E6" s="80"/>
      <x:c r="F6" s="80"/>
      <x:c r="G6" s="80" t="n">
        <x:f>SUM('MONTHLY-CASH-FLOW'!D5:D16)</x:f>
        <x:v>0</x:v>
      </x:c>
      <x:c r="H6" s="80"/>
      <x:c r="I6" s="80"/>
      <x:c r="J6" s="80" t="n">
        <x:f>SUM('MONTHLY-CASH-FLOW'!E5:E16)</x:f>
        <x:v>0</x:v>
      </x:c>
      <x:c r="K6" s="80"/>
      <x:c r="L6" s="80"/>
    </x:row>
    <x:row r="7">
      <x:c r="A7" s="80"/>
      <x:c r="B7" s="80"/>
      <x:c r="C7" s="80"/>
      <x:c r="D7" s="80"/>
      <x:c r="E7" s="80"/>
      <x:c r="F7" s="80"/>
      <x:c r="G7" s="80"/>
      <x:c r="H7" s="80"/>
      <x:c r="I7" s="80"/>
      <x:c r="J7" s="80"/>
      <x:c r="K7" s="80"/>
      <x:c r="L7" s="80"/>
    </x:row>
    <x:row r="8">
      <x:c r="A8" s="80"/>
      <x:c r="B8" s="80"/>
      <x:c r="C8" s="80"/>
      <x:c r="D8" s="80"/>
      <x:c r="E8" s="80"/>
      <x:c r="F8" s="80"/>
      <x:c r="G8" s="80"/>
      <x:c r="H8" s="80"/>
      <x:c r="I8" s="80"/>
      <x:c r="J8" s="80"/>
      <x:c r="K8" s="80"/>
      <x:c r="L8" s="80"/>
    </x:row>
    <x:row r="11">
      <x:c r="A11" s="16" t="str">
        <x:v>MONTHLY CASH POSITION</x:v>
      </x:c>
      <x:c r="B11" s="16"/>
      <x:c r="C11" s="16"/>
      <x:c r="D11" s="16"/>
      <x:c r="E11" s="16"/>
      <x:c r="F11" s="16"/>
      <x:c r="G11" s="16" t="str">
        <x:v>PLAN VS ACTUAL NET CASH</x:v>
      </x:c>
      <x:c r="H11" s="16"/>
      <x:c r="I11" s="16"/>
      <x:c r="J11" s="16"/>
      <x:c r="K11" s="16"/>
      <x:c r="L11" s="16"/>
    </x:row>
    <x:row r="12" ht="20" customHeight="1">
      <x:c r="A12" s="51" t="str">
        <x:v>Month</x:v>
      </x:c>
      <x:c r="B12" s="51" t="str">
        <x:v>Cash In</x:v>
      </x:c>
      <x:c r="C12" s="51" t="str">
        <x:v>Cash Out</x:v>
      </x:c>
      <x:c r="G12" s="51" t="str">
        <x:v>Month</x:v>
      </x:c>
      <x:c r="H12" s="51" t="str">
        <x:v>Planned Net</x:v>
      </x:c>
      <x:c r="I12" s="51" t="str">
        <x:v>Actual Net</x:v>
      </x:c>
    </x:row>
    <x:row r="13" ht="20" customHeight="1">
      <x:c r="A13" s="84" t="n">
        <x:f>'MONTHLY-CASH-FLOW'!A5</x:f>
        <x:v>46023</x:v>
      </x:c>
      <x:c r="B13" s="66" t="n">
        <x:f>'MONTHLY-CASH-FLOW'!C5</x:f>
        <x:v>0</x:v>
      </x:c>
      <x:c r="C13" s="66" t="n">
        <x:f>'MONTHLY-CASH-FLOW'!D5</x:f>
        <x:v>0</x:v>
      </x:c>
      <x:c r="G13" s="84" t="n">
        <x:f>'PLAN-VS-ACTUAL'!A5</x:f>
        <x:v>46023</x:v>
      </x:c>
      <x:c r="H13" s="66" t="n">
        <x:f>'PLAN-VS-ACTUAL'!F5</x:f>
        <x:v>0</x:v>
      </x:c>
      <x:c r="I13" s="66" t="n">
        <x:f>'PLAN-VS-ACTUAL'!G5</x:f>
        <x:v>0</x:v>
      </x:c>
    </x:row>
    <x:row r="14" ht="20" customHeight="1">
      <x:c r="A14" s="84" t="n">
        <x:f>'MONTHLY-CASH-FLOW'!A6</x:f>
        <x:v>46054</x:v>
      </x:c>
      <x:c r="B14" s="66" t="n">
        <x:f>'MONTHLY-CASH-FLOW'!C6</x:f>
        <x:v>0</x:v>
      </x:c>
      <x:c r="C14" s="66" t="n">
        <x:f>'MONTHLY-CASH-FLOW'!D6</x:f>
        <x:v>0</x:v>
      </x:c>
      <x:c r="G14" s="84" t="n">
        <x:f>'PLAN-VS-ACTUAL'!A6</x:f>
        <x:v>46054</x:v>
      </x:c>
      <x:c r="H14" s="66" t="n">
        <x:f>'PLAN-VS-ACTUAL'!F6</x:f>
        <x:v>0</x:v>
      </x:c>
      <x:c r="I14" s="66" t="n">
        <x:f>'PLAN-VS-ACTUAL'!G6</x:f>
        <x:v>0</x:v>
      </x:c>
    </x:row>
    <x:row r="15" ht="20" customHeight="1">
      <x:c r="A15" s="84" t="n">
        <x:f>'MONTHLY-CASH-FLOW'!A7</x:f>
        <x:v>46082</x:v>
      </x:c>
      <x:c r="B15" s="66" t="n">
        <x:f>'MONTHLY-CASH-FLOW'!C7</x:f>
        <x:v>0</x:v>
      </x:c>
      <x:c r="C15" s="66" t="n">
        <x:f>'MONTHLY-CASH-FLOW'!D7</x:f>
        <x:v>0</x:v>
      </x:c>
      <x:c r="G15" s="84" t="n">
        <x:f>'PLAN-VS-ACTUAL'!A7</x:f>
        <x:v>46082</x:v>
      </x:c>
      <x:c r="H15" s="66" t="n">
        <x:f>'PLAN-VS-ACTUAL'!F7</x:f>
        <x:v>0</x:v>
      </x:c>
      <x:c r="I15" s="66" t="n">
        <x:f>'PLAN-VS-ACTUAL'!G7</x:f>
        <x:v>0</x:v>
      </x:c>
    </x:row>
    <x:row r="16" ht="20" customHeight="1">
      <x:c r="A16" s="84" t="n">
        <x:f>'MONTHLY-CASH-FLOW'!A8</x:f>
        <x:v>46113</x:v>
      </x:c>
      <x:c r="B16" s="66" t="n">
        <x:f>'MONTHLY-CASH-FLOW'!C8</x:f>
        <x:v>0</x:v>
      </x:c>
      <x:c r="C16" s="66" t="n">
        <x:f>'MONTHLY-CASH-FLOW'!D8</x:f>
        <x:v>0</x:v>
      </x:c>
      <x:c r="G16" s="84" t="n">
        <x:f>'PLAN-VS-ACTUAL'!A8</x:f>
        <x:v>46113</x:v>
      </x:c>
      <x:c r="H16" s="66" t="n">
        <x:f>'PLAN-VS-ACTUAL'!F8</x:f>
        <x:v>0</x:v>
      </x:c>
      <x:c r="I16" s="66" t="n">
        <x:f>'PLAN-VS-ACTUAL'!G8</x:f>
        <x:v>0</x:v>
      </x:c>
    </x:row>
    <x:row r="17" ht="20" customHeight="1">
      <x:c r="A17" s="84" t="n">
        <x:f>'MONTHLY-CASH-FLOW'!A9</x:f>
        <x:v>46143</x:v>
      </x:c>
      <x:c r="B17" s="66" t="n">
        <x:f>'MONTHLY-CASH-FLOW'!C9</x:f>
        <x:v>0</x:v>
      </x:c>
      <x:c r="C17" s="66" t="n">
        <x:f>'MONTHLY-CASH-FLOW'!D9</x:f>
        <x:v>0</x:v>
      </x:c>
      <x:c r="G17" s="84" t="n">
        <x:f>'PLAN-VS-ACTUAL'!A9</x:f>
        <x:v>46143</x:v>
      </x:c>
      <x:c r="H17" s="66" t="n">
        <x:f>'PLAN-VS-ACTUAL'!F9</x:f>
        <x:v>0</x:v>
      </x:c>
      <x:c r="I17" s="66" t="n">
        <x:f>'PLAN-VS-ACTUAL'!G9</x:f>
        <x:v>0</x:v>
      </x:c>
    </x:row>
    <x:row r="18" ht="20" customHeight="1">
      <x:c r="A18" s="84" t="n">
        <x:f>'MONTHLY-CASH-FLOW'!A10</x:f>
        <x:v>46174</x:v>
      </x:c>
      <x:c r="B18" s="66" t="n">
        <x:f>'MONTHLY-CASH-FLOW'!C10</x:f>
        <x:v>0</x:v>
      </x:c>
      <x:c r="C18" s="66" t="n">
        <x:f>'MONTHLY-CASH-FLOW'!D10</x:f>
        <x:v>0</x:v>
      </x:c>
      <x:c r="G18" s="84" t="n">
        <x:f>'PLAN-VS-ACTUAL'!A10</x:f>
        <x:v>46174</x:v>
      </x:c>
      <x:c r="H18" s="66" t="n">
        <x:f>'PLAN-VS-ACTUAL'!F10</x:f>
        <x:v>0</x:v>
      </x:c>
      <x:c r="I18" s="66" t="n">
        <x:f>'PLAN-VS-ACTUAL'!G10</x:f>
        <x:v>0</x:v>
      </x:c>
    </x:row>
    <x:row r="19" ht="20" customHeight="1">
      <x:c r="A19" s="84" t="n">
        <x:f>'MONTHLY-CASH-FLOW'!A11</x:f>
        <x:v>46204</x:v>
      </x:c>
      <x:c r="B19" s="66" t="n">
        <x:f>'MONTHLY-CASH-FLOW'!C11</x:f>
        <x:v>0</x:v>
      </x:c>
      <x:c r="C19" s="66" t="n">
        <x:f>'MONTHLY-CASH-FLOW'!D11</x:f>
        <x:v>0</x:v>
      </x:c>
      <x:c r="G19" s="84" t="n">
        <x:f>'PLAN-VS-ACTUAL'!A11</x:f>
        <x:v>46204</x:v>
      </x:c>
      <x:c r="H19" s="66" t="n">
        <x:f>'PLAN-VS-ACTUAL'!F11</x:f>
        <x:v>0</x:v>
      </x:c>
      <x:c r="I19" s="66" t="n">
        <x:f>'PLAN-VS-ACTUAL'!G11</x:f>
        <x:v>0</x:v>
      </x:c>
    </x:row>
    <x:row r="20" ht="20" customHeight="1">
      <x:c r="A20" s="84" t="n">
        <x:f>'MONTHLY-CASH-FLOW'!A12</x:f>
        <x:v>46235</x:v>
      </x:c>
      <x:c r="B20" s="66" t="n">
        <x:f>'MONTHLY-CASH-FLOW'!C12</x:f>
        <x:v>0</x:v>
      </x:c>
      <x:c r="C20" s="66" t="n">
        <x:f>'MONTHLY-CASH-FLOW'!D12</x:f>
        <x:v>0</x:v>
      </x:c>
      <x:c r="G20" s="84" t="n">
        <x:f>'PLAN-VS-ACTUAL'!A12</x:f>
        <x:v>46235</x:v>
      </x:c>
      <x:c r="H20" s="66" t="n">
        <x:f>'PLAN-VS-ACTUAL'!F12</x:f>
        <x:v>0</x:v>
      </x:c>
      <x:c r="I20" s="66" t="n">
        <x:f>'PLAN-VS-ACTUAL'!G12</x:f>
        <x:v>0</x:v>
      </x:c>
    </x:row>
    <x:row r="21" ht="20" customHeight="1">
      <x:c r="A21" s="84" t="n">
        <x:f>'MONTHLY-CASH-FLOW'!A13</x:f>
        <x:v>46266</x:v>
      </x:c>
      <x:c r="B21" s="66" t="n">
        <x:f>'MONTHLY-CASH-FLOW'!C13</x:f>
        <x:v>0</x:v>
      </x:c>
      <x:c r="C21" s="66" t="n">
        <x:f>'MONTHLY-CASH-FLOW'!D13</x:f>
        <x:v>0</x:v>
      </x:c>
      <x:c r="G21" s="84" t="n">
        <x:f>'PLAN-VS-ACTUAL'!A13</x:f>
        <x:v>46266</x:v>
      </x:c>
      <x:c r="H21" s="66" t="n">
        <x:f>'PLAN-VS-ACTUAL'!F13</x:f>
        <x:v>0</x:v>
      </x:c>
      <x:c r="I21" s="66" t="n">
        <x:f>'PLAN-VS-ACTUAL'!G13</x:f>
        <x:v>0</x:v>
      </x:c>
    </x:row>
    <x:row r="22" ht="20" customHeight="1">
      <x:c r="A22" s="84" t="n">
        <x:f>'MONTHLY-CASH-FLOW'!A14</x:f>
        <x:v>46296</x:v>
      </x:c>
      <x:c r="B22" s="66" t="n">
        <x:f>'MONTHLY-CASH-FLOW'!C14</x:f>
        <x:v>0</x:v>
      </x:c>
      <x:c r="C22" s="66" t="n">
        <x:f>'MONTHLY-CASH-FLOW'!D14</x:f>
        <x:v>0</x:v>
      </x:c>
      <x:c r="G22" s="84" t="n">
        <x:f>'PLAN-VS-ACTUAL'!A14</x:f>
        <x:v>46296</x:v>
      </x:c>
      <x:c r="H22" s="66" t="n">
        <x:f>'PLAN-VS-ACTUAL'!F14</x:f>
        <x:v>0</x:v>
      </x:c>
      <x:c r="I22" s="66" t="n">
        <x:f>'PLAN-VS-ACTUAL'!G14</x:f>
        <x:v>0</x:v>
      </x:c>
    </x:row>
    <x:row r="23" ht="20" customHeight="1">
      <x:c r="A23" s="84" t="n">
        <x:f>'MONTHLY-CASH-FLOW'!A15</x:f>
        <x:v>46327</x:v>
      </x:c>
      <x:c r="B23" s="66" t="n">
        <x:f>'MONTHLY-CASH-FLOW'!C15</x:f>
        <x:v>0</x:v>
      </x:c>
      <x:c r="C23" s="66" t="n">
        <x:f>'MONTHLY-CASH-FLOW'!D15</x:f>
        <x:v>0</x:v>
      </x:c>
      <x:c r="G23" s="84" t="n">
        <x:f>'PLAN-VS-ACTUAL'!A15</x:f>
        <x:v>46327</x:v>
      </x:c>
      <x:c r="H23" s="66" t="n">
        <x:f>'PLAN-VS-ACTUAL'!F15</x:f>
        <x:v>0</x:v>
      </x:c>
      <x:c r="I23" s="66" t="n">
        <x:f>'PLAN-VS-ACTUAL'!G15</x:f>
        <x:v>0</x:v>
      </x:c>
    </x:row>
    <x:row r="24" ht="20" customHeight="1">
      <x:c r="A24" s="84" t="n">
        <x:f>'MONTHLY-CASH-FLOW'!A16</x:f>
        <x:v>46357</x:v>
      </x:c>
      <x:c r="B24" s="66" t="n">
        <x:f>'MONTHLY-CASH-FLOW'!C16</x:f>
        <x:v>0</x:v>
      </x:c>
      <x:c r="C24" s="66" t="n">
        <x:f>'MONTHLY-CASH-FLOW'!D16</x:f>
        <x:v>0</x:v>
      </x:c>
      <x:c r="G24" s="84" t="n">
        <x:f>'PLAN-VS-ACTUAL'!A16</x:f>
        <x:v>46357</x:v>
      </x:c>
      <x:c r="H24" s="66" t="n">
        <x:f>'PLAN-VS-ACTUAL'!F16</x:f>
        <x:v>0</x:v>
      </x:c>
      <x:c r="I24" s="66" t="n">
        <x:f>'PLAN-VS-ACTUAL'!G16</x:f>
        <x:v>0</x:v>
      </x:c>
    </x:row>
  </x:sheetData>
  <x:mergeCells>
    <x:mergeCell ref="A1:L2"/>
    <x:mergeCell ref="A3:L3"/>
    <x:mergeCell ref="A5:C5"/>
    <x:mergeCell ref="D5:F5"/>
    <x:mergeCell ref="G5:I5"/>
    <x:mergeCell ref="J5:L5"/>
    <x:mergeCell ref="A6:C8"/>
    <x:mergeCell ref="D6:F8"/>
    <x:mergeCell ref="G6:I8"/>
    <x:mergeCell ref="J6:L8"/>
    <x:mergeCell ref="A11:F11"/>
    <x:mergeCell ref="G11:L11"/>
  </x:mergeCells>
  <x:pageMargins left="0.7" right="0.7" top="0.75" bottom="0.75" header="0.3" footer="0.3"/>
  <x:drawing xmlns:r="http://schemas.openxmlformats.org/officeDocument/2006/relationships" r:id="Rd6fff555f8c341ee"/>
</x:worksheet>
</file>