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99a4dddda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-هنا" sheetId="1" r:id="Rfa5631be52cf4167"/>
    <x:sheet xmlns:r="http://schemas.openxmlformats.org/officeDocument/2006/relationships" name="الإعداد" sheetId="2" r:id="Ra552be2800e74bca"/>
    <x:sheet xmlns:r="http://schemas.openxmlformats.org/officeDocument/2006/relationships" name="الفواتير" sheetId="3" r:id="R395163a7a9134508"/>
    <x:sheet xmlns:r="http://schemas.openxmlformats.org/officeDocument/2006/relationships" name="المدفوعات" sheetId="4" r:id="Rd5c193daebad47d5"/>
    <x:sheet xmlns:r="http://schemas.openxmlformats.org/officeDocument/2006/relationships" name="ملخص-الدائن" sheetId="5" r:id="R23ce25849c944b9b"/>
    <x:sheet xmlns:r="http://schemas.openxmlformats.org/officeDocument/2006/relationships" name="ملخص-الموردين" sheetId="6" r:id="R3b93affbdc674d58"/>
    <x:sheet xmlns:r="http://schemas.openxmlformats.org/officeDocument/2006/relationships" name="الاحتياجات-النقدية" sheetId="7" r:id="R9d3f28970c824f4d"/>
    <x:sheet xmlns:r="http://schemas.openxmlformats.org/officeDocument/2006/relationships" name="لوحة-المعلومات" sheetId="8" r:id="Rc800c397b75744d9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0.00"/>
  </x:numFmts>
  <x:fonts count="13">
    <x:font>
      <x:sz val="11"/>
      <x:name val="Carlito"/>
    </x:font>
    <x:font>
      <x:b/>
      <x:sz val="22"/>
      <x:color rgb="FFFFFFFF"/>
      <x:name val="Carlito"/>
    </x:font>
    <x:font>
      <x:i/>
      <x:sz val="9"/>
      <x:color rgb="FF667785"/>
      <x:name val="Carlito"/>
    </x:font>
    <x:font>
      <x:b/>
      <x:sz val="11"/>
      <x:color rgb="FFFFFFFF"/>
      <x:name val="Carlito"/>
    </x:font>
    <x:font>
      <x:b/>
      <x:sz val="13"/>
      <x:color rgb="FFFFFFFF"/>
      <x:name val="Carlito"/>
    </x:font>
    <x:font>
      <x:b/>
      <x:sz val="11"/>
      <x:color rgb="FF243746"/>
      <x:name val="Carlito"/>
    </x:font>
    <x:font>
      <x:sz val="11"/>
      <x:color rgb="FF667785"/>
      <x:name val="Carlito"/>
    </x:font>
    <x:font>
      <x:i/>
      <x:sz val="8"/>
      <x:color rgb="FFFFFFFF"/>
      <x:name val="Carlito"/>
    </x:font>
    <x:font>
      <x:i/>
      <x:sz val="11"/>
      <x:color rgb="FF667785"/>
      <x:name val="Carlito"/>
    </x:font>
    <x:font>
      <x:b/>
      <x:sz val="13"/>
      <x:name val="Carlito"/>
    </x:font>
    <x:font>
      <x:b/>
      <x:sz val="11"/>
      <x:name val="Carlito"/>
    </x:font>
    <x:font>
      <x:b/>
      <x:sz val="17"/>
      <x:color rgb="FF243746"/>
      <x:name val="Carlito"/>
    </x:font>
    <x:font>
      <x:i/>
      <x:sz val="11"/>
      <x:color rgb="FF64748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9E8DE"/>
      </x:patternFill>
    </x:fill>
    <x:fill>
      <x:patternFill patternType="solid">
        <x:fgColor rgb="FF2F7D68"/>
      </x:patternFill>
    </x:fill>
    <x:fill>
      <x:patternFill patternType="solid">
        <x:fgColor rgb="FFE9783F"/>
      </x:patternFill>
    </x:fill>
    <x:fill>
      <x:patternFill patternType="solid">
        <x:fgColor rgb="FFFFFDF9"/>
      </x:patternFill>
    </x:fill>
    <x:fill>
      <x:patternFill patternType="solid">
        <x:fgColor rgb="FFE8F5F1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9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0" xfId="0" applyNumberFormat="1" applyFont="1" applyFill="1" applyBorder="1"/>
    <x:xf numFmtId="0" fontId="8" fillId="0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6" borderId="1" xfId="0" applyNumberFormat="1" applyFont="1" applyFill="1" applyBorder="1"/>
    <x:xf numFmtId="0" fontId="8" fillId="0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6" borderId="0" xfId="0" applyNumberFormat="1" applyFont="1" applyFill="1" applyBorder="1"/>
    <x:xf numFmtId="201" fontId="0" fillId="7" borderId="0" xfId="0" applyNumberFormat="1" applyFont="1" applyFill="1" applyBorder="1"/>
    <x:xf numFmtId="201" fontId="0" fillId="6" borderId="1" xfId="0" applyNumberFormat="1" applyFont="1" applyFill="1" applyBorder="1"/>
    <x:xf numFmtId="201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201" fontId="9" fillId="8" borderId="0" xfId="0" applyNumberFormat="1" applyFont="1" applyFill="1" applyBorder="1"/>
    <x:xf numFmtId="201" fontId="3" fillId="2" borderId="0" xfId="0" applyNumberFormat="1" applyFont="1" applyFill="1" applyBorder="1"/>
    <x:xf numFmtId="201" fontId="9" fillId="8" borderId="1" xfId="0" applyNumberFormat="1" applyFont="1" applyFill="1" applyBorder="1"/>
    <x:xf numFmtId="201" fontId="3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0" fillId="8" borderId="0" xfId="0" applyNumberFormat="1" applyFont="1" applyFill="1" applyBorder="1"/>
    <x:xf numFmtId="0" fontId="10" fillId="8" borderId="1" xfId="0" applyNumberFormat="1" applyFont="1" applyFill="1" applyBorder="1"/>
    <x:xf numFmtId="201" fontId="10" fillId="8" borderId="0" xfId="0" applyNumberFormat="1" applyFont="1" applyFill="1" applyBorder="1"/>
    <x:xf numFmtId="201" fontId="10" fillId="8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11" fillId="8" borderId="0" xfId="0" applyNumberFormat="1" applyFont="1" applyFill="1" applyBorder="1" applyAlignment="1">
      <x:alignment horizontal="center" vertical="center"/>
    </x:xf>
    <x:xf numFmtId="201" fontId="11" fillId="8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C0392B"/>
      </x:font>
      <x:fill>
        <x:patternFill>
          <x:bgColor rgb="FFFCE8E6"/>
        </x:patternFill>
      </x:fill>
    </x:dxf>
    <x:dxf>
      <x:font>
        <x:b/>
        <x:color rgb="FF2F7D68"/>
      </x:font>
      <x:fill>
        <x:patternFill>
          <x:bgColor rgb="FFE7F4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bbbd353354c1f" /><Relationship Type="http://schemas.openxmlformats.org/officeDocument/2006/relationships/theme" Target="/xl/theme/theme1.xml" Id="R3fa7407a60c04257" /><Relationship Type="http://schemas.openxmlformats.org/officeDocument/2006/relationships/sharedStrings" Target="/xl/sharedStrings.xml" Id="Rc09b660464ef4eab" /><Relationship Type="http://schemas.openxmlformats.org/officeDocument/2006/relationships/worksheet" Target="/xl/worksheets/sheet1.xml" Id="Rfa5631be52cf4167" /><Relationship Type="http://schemas.openxmlformats.org/officeDocument/2006/relationships/worksheet" Target="/xl/worksheets/sheet2.xml" Id="Ra552be2800e74bca" /><Relationship Type="http://schemas.openxmlformats.org/officeDocument/2006/relationships/worksheet" Target="/xl/worksheets/sheet3.xml" Id="R395163a7a9134508" /><Relationship Type="http://schemas.openxmlformats.org/officeDocument/2006/relationships/worksheet" Target="/xl/worksheets/sheet4.xml" Id="Rd5c193daebad47d5" /><Relationship Type="http://schemas.openxmlformats.org/officeDocument/2006/relationships/worksheet" Target="/xl/worksheets/sheet5.xml" Id="R23ce25849c944b9b" /><Relationship Type="http://schemas.openxmlformats.org/officeDocument/2006/relationships/worksheet" Target="/xl/worksheets/sheet6.xml" Id="R3b93affbdc674d58" /><Relationship Type="http://schemas.openxmlformats.org/officeDocument/2006/relationships/worksheet" Target="/xl/worksheets/sheet7.xml" Id="R9d3f28970c824f4d" /><Relationship Type="http://schemas.openxmlformats.org/officeDocument/2006/relationships/worksheet" Target="/xl/worksheets/sheet8.xml" Id="Rc800c397b75744d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260833e7345421b" /><Relationship Type="http://schemas.openxmlformats.org/officeDocument/2006/relationships/chart" Target="/xl/drawings/charts/chart2.xml" Id="R028fa5651f574e7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تقادم الحسابات الدائنة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المستحق</c:v>
          </c:tx>
          <c:cat>
            <c:strRef>
              <c:f>'لوحة-المعلومات'!$A$13:$A$17</c:f>
              <c:strCache>
                <c:ptCount val="0"/>
              </c:strCache>
            </c:strRef>
          </c:cat>
          <c:val>
            <c:numRef>
              <c:f>'لوحة-المعلومات'!$B$13:$B$17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الرصيد المستحق حسب المورد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المستحق</c:v>
          </c:tx>
          <c:cat>
            <c:strRef>
              <c:f>'لوحة-المعلومات'!$G$13:$G$22</c:f>
              <c:strCache>
                <c:ptCount val="0"/>
              </c:strCache>
            </c:strRef>
          </c:cat>
          <c:val>
            <c:numRef>
              <c:f>'لوحة-المعلومات'!$H$13:$H$22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260833e7345421b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28fa5651f574e7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118d8f2e5661428c" /></Relationships>
</file>

<file path=xl/worksheets/sheet1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1" hidden="0" customWidth="1"/>
    <x:col min="2" max="2" width="22" hidden="0" customWidth="1"/>
    <x:col min="3" max="3" width="58" hidden="0" customWidth="1"/>
  </x:cols>
  <x:sheetData>
    <x:row r="1">
      <x:c r="A1" s="4" t="str">
        <x:v>مدير الحسابات الدائنة والفواتير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</x:row>
    <x:row r="3">
      <x:c r="A3" s="11" t="str">
        <x:v>تتبّع فواتير الموردين والدفعات المتعددة والأرصدة المستحقة وتواريخ الاستحقاق والحسابات المتأخرة والاحتياجات النقدية قصيرة الأجل.</x:v>
      </x:c>
      <x:c r="B3" s="11"/>
      <x:c r="C3" s="11"/>
      <x:c r="D3" s="11"/>
      <x:c r="E3" s="11"/>
      <x:c r="F3" s="11"/>
      <x:c r="G3" s="11"/>
      <x:c r="H3" s="11"/>
      <x:c r="I3" s="11"/>
    </x:row>
    <x:row r="5">
      <x:c r="A5" s="17" t="str">
        <x:v>البدء السريع</x:v>
      </x:c>
      <x:c r="B5" s="17"/>
      <x:c r="C5" s="17"/>
      <x:c r="D5" s="17"/>
      <x:c r="E5" s="17"/>
      <x:c r="F5" s="17"/>
      <x:c r="G5" s="17"/>
      <x:c r="H5" s="17"/>
      <x:c r="I5" s="17"/>
    </x:row>
    <x:row r="7">
      <x:c r="A7" s="22" t="n">
        <x:v>1</x:v>
      </x:c>
      <x:c r="B7" s="26" t="str">
        <x:v>إعداد المصنف</x:v>
      </x:c>
      <x:c r="C7" s="29" t="str">
        <x:v>أدخل بيانات المنشأة والعملة وسنة التقرير والموردين والفئات وطرق الدفع في الإعداد.</x:v>
      </x:c>
    </x:row>
    <x:row r="8">
      <x:c r="A8" s="22" t="n">
        <x:v>2</x:v>
      </x:c>
      <x:c r="B8" s="26" t="str">
        <x:v>تسجيل فواتير الموردين</x:v>
      </x:c>
      <x:c r="C8" s="29" t="str">
        <x:v>أدخل كل فاتورة مرة واحدة في فواتير الموردين مع تاريخ الاستحقاق والمورد والمبلغ.</x:v>
      </x:c>
    </x:row>
    <x:row r="9">
      <x:c r="A9" s="22" t="n">
        <x:v>3</x:v>
      </x:c>
      <x:c r="B9" s="26" t="str">
        <x:v>تسجيل كل دفعة</x:v>
      </x:c>
      <x:c r="C9" s="29" t="str">
        <x:v>أدخل المدفوعات في المدفوعات وحدد معرّف الفاتورة المرتبط. يدعم المصنف دفعات متعددة لكل فاتورة.</x:v>
      </x:c>
    </x:row>
    <x:row r="10">
      <x:c r="A10" s="22" t="n">
        <x:v>4</x:v>
      </x:c>
      <x:c r="B10" s="26" t="str">
        <x:v>مراجعة الحسابات الدائنة</x:v>
      </x:c>
      <x:c r="C10" s="29" t="str">
        <x:v>استخدم ملخص الحسابات الدائنة لعرض إجمالي المستحق والأرصدة المتأخرة والتقادم.</x:v>
      </x:c>
    </x:row>
    <x:row r="11">
      <x:c r="A11" s="22" t="n">
        <x:v>5</x:v>
      </x:c>
      <x:c r="B11" s="26" t="str">
        <x:v>مراجعة الموردين</x:v>
      </x:c>
      <x:c r="C11" s="29" t="str">
        <x:v>استخدم ملخص الموردين لمعرفة الموردين أصحاب أعلى المستحقات.</x:v>
      </x:c>
    </x:row>
    <x:row r="12">
      <x:c r="A12" s="22" t="n">
        <x:v>6</x:v>
      </x:c>
      <x:c r="B12" s="26" t="str">
        <x:v>تخطيط النقد قصير الأجل</x:v>
      </x:c>
      <x:c r="C12" s="29" t="str">
        <x:v>استخدم الاحتياجات النقدية لعرض الأرصدة المستحقة خلال 7 و30 و60 يومًا.</x:v>
      </x:c>
    </x:row>
    <x:row r="13">
      <x:c r="A13" s="22" t="n">
        <x:v>7</x:v>
      </x:c>
      <x:c r="B13" s="26" t="str">
        <x:v>متابعة الأعمال</x:v>
      </x:c>
      <x:c r="C13" s="29" t="str">
        <x:v>استخدم لوحة المعلومات للحصول على عرض تنفيذي للحسابات الدائنة.</x:v>
      </x:c>
    </x:row>
    <x:row r="15">
      <x:c r="A15" s="17" t="str">
        <x:v>مهم</x:v>
      </x:c>
      <x:c r="B15" s="17"/>
      <x:c r="C15" s="17"/>
      <x:c r="D15" s="17"/>
      <x:c r="E15" s="17"/>
      <x:c r="F15" s="17"/>
      <x:c r="G15" s="17"/>
      <x:c r="H15" s="17"/>
      <x:c r="I15" s="17"/>
    </x:row>
    <x:row r="17">
      <x:c r="A17" s="92" t="str">
        <x:v>معرّفات الفواتير</x:v>
      </x:c>
      <x:c r="B17" s="29" t="str">
        <x:v>يجب أن يكون لكل فاتورة مورد معرّف فاتورة فريد. ترتبط المدفوعات بالفواتير باستخدام هذا المعرّف.</x:v>
      </x:c>
      <x:c r="C17" s="93"/>
    </x:row>
    <x:row r="18">
      <x:c r="A18" s="92" t="str">
        <x:v>المبالغ</x:v>
      </x:c>
      <x:c r="B18" s="29" t="str">
        <x:v>أدخل مبالغ موجبة فقط للفواتير والمدفوعات.</x:v>
      </x:c>
      <x:c r="C18" s="93"/>
    </x:row>
    <x:row r="19">
      <x:c r="A19" s="92" t="str">
        <x:v>الدفعات الجزئية</x:v>
      </x:c>
      <x:c r="B19" s="29" t="str">
        <x:v>سجّل كل دفعة بشكل منفصل. يجمع المصنف تلقائيًا الدفعات الخاصة بكل فاتورة.</x:v>
      </x:c>
      <x:c r="C19" s="93"/>
    </x:row>
    <x:row r="20">
      <x:c r="A20" s="92" t="str">
        <x:v>منطق التأخير</x:v>
      </x:c>
      <x:c r="B20" s="29" t="str">
        <x:v>تُعد الفاتورة متأخرة عندما يكون رصيدها المتبقي أكبر من صفر وقد تجاوزت تاريخ الاستحقاق.</x:v>
      </x:c>
      <x:c r="C20" s="93"/>
    </x:row>
    <x:row r="21">
      <x:c r="A21" s="92" t="str">
        <x:v>النطاق</x:v>
      </x:c>
      <x:c r="B21" s="29" t="str">
        <x:v>يدعم هذا المصنف إدارة الحسابات الدائنة، ولا يُعد نصيحة محاسبية أو ضريبية أو خاصة بضريبة القيمة المضافة أو التدقيق أو القانون.</x:v>
      </x:c>
      <x:c r="C21" s="93"/>
    </x:row>
    <x:row r="23">
      <x:c r="A23" s="33" t="str">
        <x:v>LSTBooks | مدير الحسابات الدائنة والفواتير | Microsoft Excel 2021+ (Windows/macOS)</x:v>
      </x:c>
      <x:c r="B23" s="33"/>
      <x:c r="C23" s="33"/>
      <x:c r="D23" s="33"/>
      <x:c r="E23" s="33"/>
      <x:c r="F23" s="33"/>
      <x:c r="G23" s="33"/>
      <x:c r="H23" s="33"/>
      <x:c r="I23" s="33"/>
    </x:row>
  </x:sheetData>
  <x:mergeCells>
    <x:mergeCell ref="A1:I2"/>
    <x:mergeCell ref="A3:I3"/>
    <x:mergeCell ref="A5:I5"/>
    <x:mergeCell ref="A15:I15"/>
    <x:mergeCell ref="A23:I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7" hidden="0" customWidth="1"/>
    <x:col min="2" max="2" width="18" hidden="0" customWidth="1"/>
    <x:col min="4" max="4" width="27" hidden="0" customWidth="1"/>
    <x:col min="7" max="7" width="22" hidden="0" customWidth="1"/>
  </x:cols>
  <x:sheetData>
    <x:row r="1">
      <x:c r="A1" s="4" t="str">
        <x:v>الإعداد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قم بإعداد بيانات المنشأة والموردين وفئات المصروفات وطرق الدفع المستخدمة في المصنف.</x:v>
      </x:c>
      <x:c r="B3" s="11"/>
      <x:c r="C3" s="11"/>
      <x:c r="D3" s="11"/>
      <x:c r="E3" s="11"/>
      <x:c r="F3" s="11"/>
      <x:c r="G3" s="11"/>
      <x:c r="H3" s="11"/>
    </x:row>
    <x:row r="5">
      <x:c r="A5" s="17" t="str">
        <x:v>بيانات المنشأة والتقارير</x:v>
      </x:c>
      <x:c r="B5" s="17"/>
      <x:c r="C5" s="17"/>
      <x:c r="D5" s="17"/>
    </x:row>
    <x:row r="7">
      <x:c r="A7" s="26" t="str">
        <x:v>اسم المنشأة</x:v>
      </x:c>
      <x:c r="B7" s="36" t="str">
        <x:v>LSTBooks</x:v>
      </x:c>
    </x:row>
    <x:row r="8">
      <x:c r="A8" s="26" t="str">
        <x:v>رمز العملة</x:v>
      </x:c>
      <x:c r="B8" s="36" t="str">
        <x:v>USD</x:v>
      </x:c>
    </x:row>
    <x:row r="9">
      <x:c r="A9" s="26" t="str">
        <x:v>سنة التقرير</x:v>
      </x:c>
      <x:c r="B9" s="36" t="n">
        <x:v>2026</x:v>
      </x:c>
    </x:row>
    <x:row r="10">
      <x:c r="A10" s="26" t="str">
        <x:v>أفق الدفع (بالأيام)</x:v>
      </x:c>
      <x:c r="B10" s="36" t="n">
        <x:v>60</x:v>
      </x:c>
    </x:row>
    <x:row r="12">
      <x:c r="A12" s="17" t="str">
        <x:v>قائمة الموردين</x:v>
      </x:c>
      <x:c r="B12" s="17"/>
      <x:c r="D12" s="17" t="str">
        <x:v>فئات المصروفات / الفواتير</x:v>
      </x:c>
      <x:c r="E12" s="17"/>
      <x:c r="G12" s="17" t="str">
        <x:v>طرق الدفع</x:v>
      </x:c>
      <x:c r="H12" s="17"/>
    </x:row>
    <x:row r="14">
      <x:c r="A14" s="36" t="str">
        <x:v>المورد أ</x:v>
      </x:c>
      <x:c r="D14" s="36" t="str">
        <x:v>المخزون / المواد</x:v>
      </x:c>
      <x:c r="G14" s="36" t="str">
        <x:v>تحويل بنكي</x:v>
      </x:c>
    </x:row>
    <x:row r="15">
      <x:c r="A15" s="36" t="str">
        <x:v>المورد ب</x:v>
      </x:c>
      <x:c r="D15" s="36" t="str">
        <x:v>المقاولون من الباطن</x:v>
      </x:c>
      <x:c r="G15" s="36" t="str">
        <x:v>شيك</x:v>
      </x:c>
    </x:row>
    <x:row r="16">
      <x:c r="A16" s="36" t="str">
        <x:v>المورد ج</x:v>
      </x:c>
      <x:c r="D16" s="36" t="str">
        <x:v>الإيجار / المقر</x:v>
      </x:c>
      <x:c r="G16" s="36" t="str">
        <x:v>نقدًا</x:v>
      </x:c>
    </x:row>
    <x:row r="17">
      <x:c r="A17" s="36" t="str">
        <x:v>المورد د</x:v>
      </x:c>
      <x:c r="D17" s="36" t="str">
        <x:v>الخدمات</x:v>
      </x:c>
      <x:c r="G17" s="36" t="str">
        <x:v>بطاقة ائتمان</x:v>
      </x:c>
    </x:row>
    <x:row r="18">
      <x:c r="A18" s="36" t="str">
        <x:v>المورد هـ</x:v>
      </x:c>
      <x:c r="D18" s="36" t="str">
        <x:v>البرامج / الاشتراكات</x:v>
      </x:c>
      <x:c r="G18" s="36" t="str">
        <x:v>بطاقة خصم</x:v>
      </x:c>
    </x:row>
    <x:row r="19">
      <x:c r="A19" s="36" t="str">
        <x:v>المورد و</x:v>
      </x:c>
      <x:c r="D19" s="36" t="str">
        <x:v>الأتعاب المهنية</x:v>
      </x:c>
      <x:c r="G19" s="36" t="str">
        <x:v>خصم مباشر</x:v>
      </x:c>
    </x:row>
    <x:row r="20">
      <x:c r="A20" s="36" t="str">
        <x:v>المورد ز</x:v>
      </x:c>
      <x:c r="D20" s="36" t="str">
        <x:v>التأمين</x:v>
      </x:c>
      <x:c r="G20" s="36" t="str">
        <x:v>دفع إلكتروني</x:v>
      </x:c>
    </x:row>
    <x:row r="21">
      <x:c r="A21" s="36" t="str">
        <x:v>المورد ح</x:v>
      </x:c>
      <x:c r="D21" s="36" t="str">
        <x:v>التسويق</x:v>
      </x:c>
      <x:c r="G21" s="36" t="str">
        <x:v>أخرى</x:v>
      </x:c>
    </x:row>
    <x:row r="22">
      <x:c r="A22" s="36" t="str">
        <x:v>المورد ط</x:v>
      </x:c>
      <x:c r="D22" s="36" t="str">
        <x:v>الإصلاحات والصيانة</x:v>
      </x:c>
      <x:c r="G22" s="36"/>
    </x:row>
    <x:row r="23">
      <x:c r="A23" s="36" t="str">
        <x:v>المورد ي</x:v>
      </x:c>
      <x:c r="D23" s="36" t="str">
        <x:v>الشحن / التوصيل</x:v>
      </x:c>
      <x:c r="G23" s="36"/>
    </x:row>
    <x:row r="24">
      <x:c r="A24" s="36"/>
      <x:c r="D24" s="36" t="str">
        <x:v>الضرائب / الرسوم الحكومية</x:v>
      </x:c>
      <x:c r="G24" s="36"/>
    </x:row>
    <x:row r="25">
      <x:c r="A25" s="40"/>
      <x:c r="B25" s="41"/>
      <x:c r="C25" s="41"/>
      <x:c r="D25" s="40" t="str">
        <x:v>مستلزمات المكتب</x:v>
      </x:c>
      <x:c r="E25" s="41"/>
      <x:c r="F25" s="41"/>
      <x:c r="G25" s="40"/>
      <x:c r="H25" s="41"/>
    </x:row>
    <x:row r="26">
      <x:c r="A26" s="36"/>
      <x:c r="D26" s="36" t="str">
        <x:v>السفر</x:v>
      </x:c>
      <x:c r="G26" s="36"/>
    </x:row>
    <x:row r="27">
      <x:c r="A27" s="36"/>
      <x:c r="D27" s="36" t="str">
        <x:v>رسوم البنوك / الدفع</x:v>
      </x:c>
      <x:c r="G27" s="36"/>
    </x:row>
    <x:row r="28">
      <x:c r="A28" s="36"/>
      <x:c r="D28" s="36" t="str">
        <x:v>أخرى</x:v>
      </x:c>
      <x:c r="G28" s="36"/>
    </x:row>
    <x:row r="29">
      <x:c r="A29" s="36"/>
      <x:c r="D29" s="36"/>
      <x:c r="G29" s="36"/>
    </x:row>
    <x:row r="30">
      <x:c r="A30" s="91" t="str">
        <x:v>استبدل القوائم المبدئية بقيمك الخاصة. حافظ على تفرّد أسماء الموردين ومعرّفات الفواتير لضمان دقة الملخصات ومطابقة الدفعات.</x:v>
      </x:c>
      <x:c r="D30" s="36"/>
      <x:c r="G30" s="36"/>
    </x:row>
    <x:row r="31">
      <x:c r="A31" s="36"/>
      <x:c r="D31" s="36"/>
      <x:c r="G31" s="36"/>
    </x:row>
    <x:row r="32">
      <x:c r="A32" s="36"/>
      <x:c r="D32" s="36"/>
    </x:row>
    <x:row r="33">
      <x:c r="A33" s="36"/>
      <x:c r="D33" s="36"/>
    </x:row>
    <x:row r="34">
      <x:c r="A34" s="36"/>
      <x:c r="D34" s="36"/>
    </x:row>
    <x:row r="35">
      <x:c r="A35" s="36"/>
      <x:c r="D35" s="36"/>
    </x:row>
    <x:row r="36">
      <x:c r="A36" s="36"/>
      <x:c r="D36" s="36"/>
    </x:row>
    <x:row r="37">
      <x:c r="A37" s="36"/>
      <x:c r="D37" s="36"/>
    </x:row>
    <x:row r="38">
      <x:c r="A38" s="36"/>
      <x:c r="D38" s="36"/>
    </x:row>
    <x:row r="39">
      <x:c r="A39" s="36"/>
    </x:row>
    <x:row r="40">
      <x:c r="A40" s="36"/>
    </x:row>
    <x:row r="41">
      <x:c r="A41" s="36"/>
    </x:row>
    <x:row r="42">
      <x:c r="A42" s="36"/>
    </x:row>
    <x:row r="43">
      <x:c r="A43" s="36"/>
    </x:row>
  </x:sheetData>
  <x:mergeCells>
    <x:mergeCell ref="A1:H2"/>
    <x:mergeCell ref="A3:H3"/>
    <x:mergeCell ref="A5:D5"/>
    <x:mergeCell ref="A12:B12"/>
    <x:mergeCell ref="D12:E12"/>
    <x:mergeCell ref="G12:H12"/>
    <x:mergeCell ref="A25:H25"/>
    <x:mergeCell ref="A30:G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4" hidden="0" customWidth="1"/>
    <x:col min="5" max="5" width="3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3" hidden="0" customWidth="1"/>
    <x:col min="11" max="11" width="16" hidden="0" customWidth="1"/>
    <x:col min="12" max="12" width="15" hidden="0" customWidth="1"/>
    <x:col min="13" max="13" width="12" hidden="0" customWidth="1"/>
    <x:col min="14" max="14" width="18" hidden="0" customWidth="1"/>
    <x:col min="15" max="15" width="25" hidden="0" customWidth="1"/>
  </x:cols>
  <x:sheetData>
    <x:row r="1">
      <x:c r="A1" s="4" t="str">
        <x:v>فواتير الموردين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>
      <x:c r="A3" s="11" t="str">
        <x:v>أدخل كل فاتورة مورد مرة واحدة. تُحسب الدفعات والأرصدة والحالة وأيام التأخير والتقادم تلقائيًا.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</x:row>
    <x:row r="5">
      <x:c r="A5" s="49" t="str">
        <x:v>تاريخ الفاتورة</x:v>
      </x:c>
      <x:c r="B5" s="49" t="str">
        <x:v>معرّف الفاتورة</x:v>
      </x:c>
      <x:c r="C5" s="49" t="str">
        <x:v>المورد</x:v>
      </x:c>
      <x:c r="D5" s="49" t="str">
        <x:v>الفئة</x:v>
      </x:c>
      <x:c r="E5" s="49" t="str">
        <x:v>الوصف</x:v>
      </x:c>
      <x:c r="F5" s="49" t="str">
        <x:v>تاريخ الاستحقاق</x:v>
      </x:c>
      <x:c r="G5" s="49" t="str">
        <x:v>مبلغ الفاتورة</x:v>
      </x:c>
      <x:c r="H5" s="49" t="str">
        <x:v>المبلغ المدفوع</x:v>
      </x:c>
      <x:c r="I5" s="49" t="str">
        <x:v>الرصيد المستحق</x:v>
      </x:c>
      <x:c r="J5" s="49" t="str">
        <x:v>الحالة</x:v>
      </x:c>
      <x:c r="K5" s="49" t="str">
        <x:v>أيام حتى الاستحقاق / التأخير</x:v>
      </x:c>
      <x:c r="L5" s="49" t="str">
        <x:v>فئة التقادم</x:v>
      </x:c>
      <x:c r="M5" s="49" t="str">
        <x:v>سنة الفاتورة</x:v>
      </x:c>
      <x:c r="N5" s="49" t="str">
        <x:v>أمر شراء / مرجع</x:v>
      </x:c>
      <x:c r="O5" s="49" t="str">
        <x:v>ملاحظات</x:v>
      </x:c>
    </x:row>
    <x:row r="6">
      <x:c r="A6" s="56"/>
      <x:c r="B6" s="36"/>
      <x:c r="C6" s="36"/>
      <x:c r="D6" s="36"/>
      <x:c r="E6" s="36"/>
      <x:c r="F6" s="56"/>
      <x:c r="G6" s="58"/>
      <x:c r="H6" s="59" t="str">
        <x:f>IF($B6="","",SUMIF(المدفوعات!$C$6:$C$505,$B6,المدفوعات!$F$6:$F$505))</x:f>
      </x:c>
      <x:c r="I6" s="59" t="str">
        <x:f>IF($B6="","",MAX(0,$G6-$H6))</x:f>
      </x:c>
      <x:c r="J6" s="54" t="str">
        <x:f>IF($B6="","",IF($I6=0,"مدفوعة",IF($F6&lt;TODAY(),"المتأخر",IF($H6&gt;0,"مدفوعة جزئيًا","مفتوحة"))))</x:f>
      </x:c>
      <x:c r="K6" s="54" t="str">
        <x:f>IF($B6="","",IF($I6=0,0,TODAY()-$F6))</x:f>
      </x:c>
      <x:c r="L6" s="54" t="str">
        <x:f>IF($B6="","",IF($I6=0,"مدفوعة",IF($F6&gt;=TODAY(),"غير مستحقة",IF(TODAY()-$F6&lt;=30,"1-30 يومًا",IF(TODAY()-$F6&lt;=60,"31-60 يومًا",IF(TODAY()-$F6&lt;=90,"61-90 يومًا","أكثر من 90 يومًا"))))))</x:f>
      </x:c>
      <x:c r="M6" s="54" t="str">
        <x:f>IF($A6="","",YEAR($A6))</x:f>
      </x:c>
      <x:c r="N6" s="36"/>
      <x:c r="O6" s="36"/>
    </x:row>
    <x:row r="7">
      <x:c r="A7" s="56"/>
      <x:c r="B7" s="36"/>
      <x:c r="C7" s="36"/>
      <x:c r="D7" s="36"/>
      <x:c r="E7" s="36"/>
      <x:c r="F7" s="56"/>
      <x:c r="G7" s="58"/>
      <x:c r="H7" s="59" t="str">
        <x:f>IF($B7="","",SUMIF(المدفوعات!$C$6:$C$505,$B7,المدفوعات!$F$6:$F$505))</x:f>
      </x:c>
      <x:c r="I7" s="59" t="str">
        <x:f>IF($B7="","",MAX(0,$G7-$H7))</x:f>
      </x:c>
      <x:c r="J7" s="54" t="str">
        <x:f>IF($B7="","",IF($I7=0,"مدفوعة",IF($F7&lt;TODAY(),"المتأخر",IF($H7&gt;0,"مدفوعة جزئيًا","مفتوحة"))))</x:f>
      </x:c>
      <x:c r="K7" s="54" t="str">
        <x:f>IF($B7="","",IF($I7=0,0,TODAY()-$F7))</x:f>
      </x:c>
      <x:c r="L7" s="54" t="str">
        <x:f>IF($B7="","",IF($I7=0,"مدفوعة",IF($F7&gt;=TODAY(),"غير مستحقة",IF(TODAY()-$F7&lt;=30,"1-30 يومًا",IF(TODAY()-$F7&lt;=60,"31-60 يومًا",IF(TODAY()-$F7&lt;=90,"61-90 يومًا","أكثر من 90 يومًا"))))))</x:f>
      </x:c>
      <x:c r="M7" s="54" t="str">
        <x:f>IF($A7="","",YEAR($A7))</x:f>
      </x:c>
      <x:c r="N7" s="36"/>
      <x:c r="O7" s="36"/>
    </x:row>
    <x:row r="8">
      <x:c r="A8" s="56"/>
      <x:c r="B8" s="36"/>
      <x:c r="C8" s="36"/>
      <x:c r="D8" s="36"/>
      <x:c r="E8" s="36"/>
      <x:c r="F8" s="56"/>
      <x:c r="G8" s="58"/>
      <x:c r="H8" s="59" t="str">
        <x:f>IF($B8="","",SUMIF(المدفوعات!$C$6:$C$505,$B8,المدفوعات!$F$6:$F$505))</x:f>
      </x:c>
      <x:c r="I8" s="59" t="str">
        <x:f>IF($B8="","",MAX(0,$G8-$H8))</x:f>
      </x:c>
      <x:c r="J8" s="54" t="str">
        <x:f>IF($B8="","",IF($I8=0,"مدفوعة",IF($F8&lt;TODAY(),"المتأخر",IF($H8&gt;0,"مدفوعة جزئيًا","مفتوحة"))))</x:f>
      </x:c>
      <x:c r="K8" s="54" t="str">
        <x:f>IF($B8="","",IF($I8=0,0,TODAY()-$F8))</x:f>
      </x:c>
      <x:c r="L8" s="54" t="str">
        <x:f>IF($B8="","",IF($I8=0,"مدفوعة",IF($F8&gt;=TODAY(),"غير مستحقة",IF(TODAY()-$F8&lt;=30,"1-30 يومًا",IF(TODAY()-$F8&lt;=60,"31-60 يومًا",IF(TODAY()-$F8&lt;=90,"61-90 يومًا","أكثر من 90 يومًا"))))))</x:f>
      </x:c>
      <x:c r="M8" s="54" t="str">
        <x:f>IF($A8="","",YEAR($A8))</x:f>
      </x:c>
      <x:c r="N8" s="36"/>
      <x:c r="O8" s="36"/>
    </x:row>
    <x:row r="9">
      <x:c r="A9" s="56"/>
      <x:c r="B9" s="36"/>
      <x:c r="C9" s="36"/>
      <x:c r="D9" s="36"/>
      <x:c r="E9" s="36"/>
      <x:c r="F9" s="56"/>
      <x:c r="G9" s="58"/>
      <x:c r="H9" s="59" t="str">
        <x:f>IF($B9="","",SUMIF(المدفوعات!$C$6:$C$505,$B9,المدفوعات!$F$6:$F$505))</x:f>
      </x:c>
      <x:c r="I9" s="59" t="str">
        <x:f>IF($B9="","",MAX(0,$G9-$H9))</x:f>
      </x:c>
      <x:c r="J9" s="54" t="str">
        <x:f>IF($B9="","",IF($I9=0,"مدفوعة",IF($F9&lt;TODAY(),"المتأخر",IF($H9&gt;0,"مدفوعة جزئيًا","مفتوحة"))))</x:f>
      </x:c>
      <x:c r="K9" s="54" t="str">
        <x:f>IF($B9="","",IF($I9=0,0,TODAY()-$F9))</x:f>
      </x:c>
      <x:c r="L9" s="54" t="str">
        <x:f>IF($B9="","",IF($I9=0,"مدفوعة",IF($F9&gt;=TODAY(),"غير مستحقة",IF(TODAY()-$F9&lt;=30,"1-30 يومًا",IF(TODAY()-$F9&lt;=60,"31-60 يومًا",IF(TODAY()-$F9&lt;=90,"61-90 يومًا","أكثر من 90 يومًا"))))))</x:f>
      </x:c>
      <x:c r="M9" s="54" t="str">
        <x:f>IF($A9="","",YEAR($A9))</x:f>
      </x:c>
      <x:c r="N9" s="36"/>
      <x:c r="O9" s="36"/>
    </x:row>
    <x:row r="10">
      <x:c r="A10" s="56"/>
      <x:c r="B10" s="36"/>
      <x:c r="C10" s="36"/>
      <x:c r="D10" s="36"/>
      <x:c r="E10" s="36"/>
      <x:c r="F10" s="56"/>
      <x:c r="G10" s="58"/>
      <x:c r="H10" s="59" t="str">
        <x:f>IF($B10="","",SUMIF(المدفوعات!$C$6:$C$505,$B10,المدفوعات!$F$6:$F$505))</x:f>
      </x:c>
      <x:c r="I10" s="59" t="str">
        <x:f>IF($B10="","",MAX(0,$G10-$H10))</x:f>
      </x:c>
      <x:c r="J10" s="54" t="str">
        <x:f>IF($B10="","",IF($I10=0,"مدفوعة",IF($F10&lt;TODAY(),"المتأخر",IF($H10&gt;0,"مدفوعة جزئيًا","مفتوحة"))))</x:f>
      </x:c>
      <x:c r="K10" s="54" t="str">
        <x:f>IF($B10="","",IF($I10=0,0,TODAY()-$F10))</x:f>
      </x:c>
      <x:c r="L10" s="54" t="str">
        <x:f>IF($B10="","",IF($I10=0,"مدفوعة",IF($F10&gt;=TODAY(),"غير مستحقة",IF(TODAY()-$F10&lt;=30,"1-30 يومًا",IF(TODAY()-$F10&lt;=60,"31-60 يومًا",IF(TODAY()-$F10&lt;=90,"61-90 يومًا","أكثر من 90 يومًا"))))))</x:f>
      </x:c>
      <x:c r="M10" s="54" t="str">
        <x:f>IF($A10="","",YEAR($A10))</x:f>
      </x:c>
      <x:c r="N10" s="36"/>
      <x:c r="O10" s="36"/>
    </x:row>
    <x:row r="11">
      <x:c r="A11" s="56"/>
      <x:c r="B11" s="36"/>
      <x:c r="C11" s="36"/>
      <x:c r="D11" s="36"/>
      <x:c r="E11" s="36"/>
      <x:c r="F11" s="56"/>
      <x:c r="G11" s="58"/>
      <x:c r="H11" s="59" t="str">
        <x:f>IF($B11="","",SUMIF(المدفوعات!$C$6:$C$505,$B11,المدفوعات!$F$6:$F$505))</x:f>
      </x:c>
      <x:c r="I11" s="59" t="str">
        <x:f>IF($B11="","",MAX(0,$G11-$H11))</x:f>
      </x:c>
      <x:c r="J11" s="54" t="str">
        <x:f>IF($B11="","",IF($I11=0,"مدفوعة",IF($F11&lt;TODAY(),"المتأخر",IF($H11&gt;0,"مدفوعة جزئيًا","مفتوحة"))))</x:f>
      </x:c>
      <x:c r="K11" s="54" t="str">
        <x:f>IF($B11="","",IF($I11=0,0,TODAY()-$F11))</x:f>
      </x:c>
      <x:c r="L11" s="54" t="str">
        <x:f>IF($B11="","",IF($I11=0,"مدفوعة",IF($F11&gt;=TODAY(),"غير مستحقة",IF(TODAY()-$F11&lt;=30,"1-30 يومًا",IF(TODAY()-$F11&lt;=60,"31-60 يومًا",IF(TODAY()-$F11&lt;=90,"61-90 يومًا","أكثر من 90 يومًا"))))))</x:f>
      </x:c>
      <x:c r="M11" s="54" t="str">
        <x:f>IF($A11="","",YEAR($A11))</x:f>
      </x:c>
      <x:c r="N11" s="36"/>
      <x:c r="O11" s="36"/>
    </x:row>
    <x:row r="12">
      <x:c r="A12" s="56"/>
      <x:c r="B12" s="36"/>
      <x:c r="C12" s="36"/>
      <x:c r="D12" s="36"/>
      <x:c r="E12" s="36"/>
      <x:c r="F12" s="56"/>
      <x:c r="G12" s="58"/>
      <x:c r="H12" s="59" t="str">
        <x:f>IF($B12="","",SUMIF(المدفوعات!$C$6:$C$505,$B12,المدفوعات!$F$6:$F$505))</x:f>
      </x:c>
      <x:c r="I12" s="59" t="str">
        <x:f>IF($B12="","",MAX(0,$G12-$H12))</x:f>
      </x:c>
      <x:c r="J12" s="54" t="str">
        <x:f>IF($B12="","",IF($I12=0,"مدفوعة",IF($F12&lt;TODAY(),"المتأخر",IF($H12&gt;0,"مدفوعة جزئيًا","مفتوحة"))))</x:f>
      </x:c>
      <x:c r="K12" s="54" t="str">
        <x:f>IF($B12="","",IF($I12=0,0,TODAY()-$F12))</x:f>
      </x:c>
      <x:c r="L12" s="54" t="str">
        <x:f>IF($B12="","",IF($I12=0,"مدفوعة",IF($F12&gt;=TODAY(),"غير مستحقة",IF(TODAY()-$F12&lt;=30,"1-30 يومًا",IF(TODAY()-$F12&lt;=60,"31-60 يومًا",IF(TODAY()-$F12&lt;=90,"61-90 يومًا","أكثر من 90 يومًا"))))))</x:f>
      </x:c>
      <x:c r="M12" s="54" t="str">
        <x:f>IF($A12="","",YEAR($A12))</x:f>
      </x:c>
      <x:c r="N12" s="36"/>
      <x:c r="O12" s="36"/>
    </x:row>
    <x:row r="13">
      <x:c r="A13" s="56"/>
      <x:c r="B13" s="36"/>
      <x:c r="C13" s="36"/>
      <x:c r="D13" s="36"/>
      <x:c r="E13" s="36"/>
      <x:c r="F13" s="56"/>
      <x:c r="G13" s="58"/>
      <x:c r="H13" s="59" t="str">
        <x:f>IF($B13="","",SUMIF(المدفوعات!$C$6:$C$505,$B13,المدفوعات!$F$6:$F$505))</x:f>
      </x:c>
      <x:c r="I13" s="59" t="str">
        <x:f>IF($B13="","",MAX(0,$G13-$H13))</x:f>
      </x:c>
      <x:c r="J13" s="54" t="str">
        <x:f>IF($B13="","",IF($I13=0,"مدفوعة",IF($F13&lt;TODAY(),"المتأخر",IF($H13&gt;0,"مدفوعة جزئيًا","مفتوحة"))))</x:f>
      </x:c>
      <x:c r="K13" s="54" t="str">
        <x:f>IF($B13="","",IF($I13=0,0,TODAY()-$F13))</x:f>
      </x:c>
      <x:c r="L13" s="54" t="str">
        <x:f>IF($B13="","",IF($I13=0,"مدفوعة",IF($F13&gt;=TODAY(),"غير مستحقة",IF(TODAY()-$F13&lt;=30,"1-30 يومًا",IF(TODAY()-$F13&lt;=60,"31-60 يومًا",IF(TODAY()-$F13&lt;=90,"61-90 يومًا","أكثر من 90 يومًا"))))))</x:f>
      </x:c>
      <x:c r="M13" s="54" t="str">
        <x:f>IF($A13="","",YEAR($A13))</x:f>
      </x:c>
      <x:c r="N13" s="36"/>
      <x:c r="O13" s="36"/>
    </x:row>
    <x:row r="14">
      <x:c r="A14" s="56"/>
      <x:c r="B14" s="36"/>
      <x:c r="C14" s="36"/>
      <x:c r="D14" s="36"/>
      <x:c r="E14" s="36"/>
      <x:c r="F14" s="56"/>
      <x:c r="G14" s="58"/>
      <x:c r="H14" s="59" t="str">
        <x:f>IF($B14="","",SUMIF(المدفوعات!$C$6:$C$505,$B14,المدفوعات!$F$6:$F$505))</x:f>
      </x:c>
      <x:c r="I14" s="59" t="str">
        <x:f>IF($B14="","",MAX(0,$G14-$H14))</x:f>
      </x:c>
      <x:c r="J14" s="54" t="str">
        <x:f>IF($B14="","",IF($I14=0,"مدفوعة",IF($F14&lt;TODAY(),"المتأخر",IF($H14&gt;0,"مدفوعة جزئيًا","مفتوحة"))))</x:f>
      </x:c>
      <x:c r="K14" s="54" t="str">
        <x:f>IF($B14="","",IF($I14=0,0,TODAY()-$F14))</x:f>
      </x:c>
      <x:c r="L14" s="54" t="str">
        <x:f>IF($B14="","",IF($I14=0,"مدفوعة",IF($F14&gt;=TODAY(),"غير مستحقة",IF(TODAY()-$F14&lt;=30,"1-30 يومًا",IF(TODAY()-$F14&lt;=60,"31-60 يومًا",IF(TODAY()-$F14&lt;=90,"61-90 يومًا","أكثر من 90 يومًا"))))))</x:f>
      </x:c>
      <x:c r="M14" s="54" t="str">
        <x:f>IF($A14="","",YEAR($A14))</x:f>
      </x:c>
      <x:c r="N14" s="36"/>
      <x:c r="O14" s="36"/>
    </x:row>
    <x:row r="15">
      <x:c r="A15" s="56"/>
      <x:c r="B15" s="36"/>
      <x:c r="C15" s="36"/>
      <x:c r="D15" s="36"/>
      <x:c r="E15" s="36"/>
      <x:c r="F15" s="56"/>
      <x:c r="G15" s="58"/>
      <x:c r="H15" s="59" t="str">
        <x:f>IF($B15="","",SUMIF(المدفوعات!$C$6:$C$505,$B15,المدفوعات!$F$6:$F$505))</x:f>
      </x:c>
      <x:c r="I15" s="59" t="str">
        <x:f>IF($B15="","",MAX(0,$G15-$H15))</x:f>
      </x:c>
      <x:c r="J15" s="54" t="str">
        <x:f>IF($B15="","",IF($I15=0,"مدفوعة",IF($F15&lt;TODAY(),"المتأخر",IF($H15&gt;0,"مدفوعة جزئيًا","مفتوحة"))))</x:f>
      </x:c>
      <x:c r="K15" s="54" t="str">
        <x:f>IF($B15="","",IF($I15=0,0,TODAY()-$F15))</x:f>
      </x:c>
      <x:c r="L15" s="54" t="str">
        <x:f>IF($B15="","",IF($I15=0,"مدفوعة",IF($F15&gt;=TODAY(),"غير مستحقة",IF(TODAY()-$F15&lt;=30,"1-30 يومًا",IF(TODAY()-$F15&lt;=60,"31-60 يومًا",IF(TODAY()-$F15&lt;=90,"61-90 يومًا","أكثر من 90 يومًا"))))))</x:f>
      </x:c>
      <x:c r="M15" s="54" t="str">
        <x:f>IF($A15="","",YEAR($A15))</x:f>
      </x:c>
      <x:c r="N15" s="36"/>
      <x:c r="O15" s="36"/>
    </x:row>
    <x:row r="16">
      <x:c r="A16" s="56"/>
      <x:c r="B16" s="36"/>
      <x:c r="C16" s="36"/>
      <x:c r="D16" s="36"/>
      <x:c r="E16" s="36"/>
      <x:c r="F16" s="56"/>
      <x:c r="G16" s="58"/>
      <x:c r="H16" s="59" t="str">
        <x:f>IF($B16="","",SUMIF(المدفوعات!$C$6:$C$505,$B16,المدفوعات!$F$6:$F$505))</x:f>
      </x:c>
      <x:c r="I16" s="59" t="str">
        <x:f>IF($B16="","",MAX(0,$G16-$H16))</x:f>
      </x:c>
      <x:c r="J16" s="54" t="str">
        <x:f>IF($B16="","",IF($I16=0,"مدفوعة",IF($F16&lt;TODAY(),"المتأخر",IF($H16&gt;0,"مدفوعة جزئيًا","مفتوحة"))))</x:f>
      </x:c>
      <x:c r="K16" s="54" t="str">
        <x:f>IF($B16="","",IF($I16=0,0,TODAY()-$F16))</x:f>
      </x:c>
      <x:c r="L16" s="54" t="str">
        <x:f>IF($B16="","",IF($I16=0,"مدفوعة",IF($F16&gt;=TODAY(),"غير مستحقة",IF(TODAY()-$F16&lt;=30,"1-30 يومًا",IF(TODAY()-$F16&lt;=60,"31-60 يومًا",IF(TODAY()-$F16&lt;=90,"61-90 يومًا","أكثر من 90 يومًا"))))))</x:f>
      </x:c>
      <x:c r="M16" s="54" t="str">
        <x:f>IF($A16="","",YEAR($A16))</x:f>
      </x:c>
      <x:c r="N16" s="36"/>
      <x:c r="O16" s="36"/>
    </x:row>
    <x:row r="17">
      <x:c r="A17" s="56"/>
      <x:c r="B17" s="36"/>
      <x:c r="C17" s="36"/>
      <x:c r="D17" s="36"/>
      <x:c r="E17" s="36"/>
      <x:c r="F17" s="56"/>
      <x:c r="G17" s="58"/>
      <x:c r="H17" s="59" t="str">
        <x:f>IF($B17="","",SUMIF(المدفوعات!$C$6:$C$505,$B17,المدفوعات!$F$6:$F$505))</x:f>
      </x:c>
      <x:c r="I17" s="59" t="str">
        <x:f>IF($B17="","",MAX(0,$G17-$H17))</x:f>
      </x:c>
      <x:c r="J17" s="54" t="str">
        <x:f>IF($B17="","",IF($I17=0,"مدفوعة",IF($F17&lt;TODAY(),"المتأخر",IF($H17&gt;0,"مدفوعة جزئيًا","مفتوحة"))))</x:f>
      </x:c>
      <x:c r="K17" s="54" t="str">
        <x:f>IF($B17="","",IF($I17=0,0,TODAY()-$F17))</x:f>
      </x:c>
      <x:c r="L17" s="54" t="str">
        <x:f>IF($B17="","",IF($I17=0,"مدفوعة",IF($F17&gt;=TODAY(),"غير مستحقة",IF(TODAY()-$F17&lt;=30,"1-30 يومًا",IF(TODAY()-$F17&lt;=60,"31-60 يومًا",IF(TODAY()-$F17&lt;=90,"61-90 يومًا","أكثر من 90 يومًا"))))))</x:f>
      </x:c>
      <x:c r="M17" s="54" t="str">
        <x:f>IF($A17="","",YEAR($A17))</x:f>
      </x:c>
      <x:c r="N17" s="36"/>
      <x:c r="O17" s="36"/>
    </x:row>
    <x:row r="18">
      <x:c r="A18" s="56"/>
      <x:c r="B18" s="36"/>
      <x:c r="C18" s="36"/>
      <x:c r="D18" s="36"/>
      <x:c r="E18" s="36"/>
      <x:c r="F18" s="56"/>
      <x:c r="G18" s="58"/>
      <x:c r="H18" s="59" t="str">
        <x:f>IF($B18="","",SUMIF(المدفوعات!$C$6:$C$505,$B18,المدفوعات!$F$6:$F$505))</x:f>
      </x:c>
      <x:c r="I18" s="59" t="str">
        <x:f>IF($B18="","",MAX(0,$G18-$H18))</x:f>
      </x:c>
      <x:c r="J18" s="54" t="str">
        <x:f>IF($B18="","",IF($I18=0,"مدفوعة",IF($F18&lt;TODAY(),"المتأخر",IF($H18&gt;0,"مدفوعة جزئيًا","مفتوحة"))))</x:f>
      </x:c>
      <x:c r="K18" s="54" t="str">
        <x:f>IF($B18="","",IF($I18=0,0,TODAY()-$F18))</x:f>
      </x:c>
      <x:c r="L18" s="54" t="str">
        <x:f>IF($B18="","",IF($I18=0,"مدفوعة",IF($F18&gt;=TODAY(),"غير مستحقة",IF(TODAY()-$F18&lt;=30,"1-30 يومًا",IF(TODAY()-$F18&lt;=60,"31-60 يومًا",IF(TODAY()-$F18&lt;=90,"61-90 يومًا","أكثر من 90 يومًا"))))))</x:f>
      </x:c>
      <x:c r="M18" s="54" t="str">
        <x:f>IF($A18="","",YEAR($A18))</x:f>
      </x:c>
      <x:c r="N18" s="36"/>
      <x:c r="O18" s="36"/>
    </x:row>
    <x:row r="19">
      <x:c r="A19" s="56"/>
      <x:c r="B19" s="36"/>
      <x:c r="C19" s="36"/>
      <x:c r="D19" s="36"/>
      <x:c r="E19" s="36"/>
      <x:c r="F19" s="56"/>
      <x:c r="G19" s="58"/>
      <x:c r="H19" s="59" t="str">
        <x:f>IF($B19="","",SUMIF(المدفوعات!$C$6:$C$505,$B19,المدفوعات!$F$6:$F$505))</x:f>
      </x:c>
      <x:c r="I19" s="59" t="str">
        <x:f>IF($B19="","",MAX(0,$G19-$H19))</x:f>
      </x:c>
      <x:c r="J19" s="54" t="str">
        <x:f>IF($B19="","",IF($I19=0,"مدفوعة",IF($F19&lt;TODAY(),"المتأخر",IF($H19&gt;0,"مدفوعة جزئيًا","مفتوحة"))))</x:f>
      </x:c>
      <x:c r="K19" s="54" t="str">
        <x:f>IF($B19="","",IF($I19=0,0,TODAY()-$F19))</x:f>
      </x:c>
      <x:c r="L19" s="54" t="str">
        <x:f>IF($B19="","",IF($I19=0,"مدفوعة",IF($F19&gt;=TODAY(),"غير مستحقة",IF(TODAY()-$F19&lt;=30,"1-30 يومًا",IF(TODAY()-$F19&lt;=60,"31-60 يومًا",IF(TODAY()-$F19&lt;=90,"61-90 يومًا","أكثر من 90 يومًا"))))))</x:f>
      </x:c>
      <x:c r="M19" s="54" t="str">
        <x:f>IF($A19="","",YEAR($A19))</x:f>
      </x:c>
      <x:c r="N19" s="36"/>
      <x:c r="O19" s="36"/>
    </x:row>
    <x:row r="20">
      <x:c r="A20" s="56"/>
      <x:c r="B20" s="36"/>
      <x:c r="C20" s="36"/>
      <x:c r="D20" s="36"/>
      <x:c r="E20" s="36"/>
      <x:c r="F20" s="56"/>
      <x:c r="G20" s="58"/>
      <x:c r="H20" s="59" t="str">
        <x:f>IF($B20="","",SUMIF(المدفوعات!$C$6:$C$505,$B20,المدفوعات!$F$6:$F$505))</x:f>
      </x:c>
      <x:c r="I20" s="59" t="str">
        <x:f>IF($B20="","",MAX(0,$G20-$H20))</x:f>
      </x:c>
      <x:c r="J20" s="54" t="str">
        <x:f>IF($B20="","",IF($I20=0,"مدفوعة",IF($F20&lt;TODAY(),"المتأخر",IF($H20&gt;0,"مدفوعة جزئيًا","مفتوحة"))))</x:f>
      </x:c>
      <x:c r="K20" s="54" t="str">
        <x:f>IF($B20="","",IF($I20=0,0,TODAY()-$F20))</x:f>
      </x:c>
      <x:c r="L20" s="54" t="str">
        <x:f>IF($B20="","",IF($I20=0,"مدفوعة",IF($F20&gt;=TODAY(),"غير مستحقة",IF(TODAY()-$F20&lt;=30,"1-30 يومًا",IF(TODAY()-$F20&lt;=60,"31-60 يومًا",IF(TODAY()-$F20&lt;=90,"61-90 يومًا","أكثر من 90 يومًا"))))))</x:f>
      </x:c>
      <x:c r="M20" s="54" t="str">
        <x:f>IF($A20="","",YEAR($A20))</x:f>
      </x:c>
      <x:c r="N20" s="36"/>
      <x:c r="O20" s="36"/>
    </x:row>
    <x:row r="21">
      <x:c r="A21" s="56"/>
      <x:c r="B21" s="36"/>
      <x:c r="C21" s="36"/>
      <x:c r="D21" s="36"/>
      <x:c r="E21" s="36"/>
      <x:c r="F21" s="56"/>
      <x:c r="G21" s="58"/>
      <x:c r="H21" s="59" t="str">
        <x:f>IF($B21="","",SUMIF(المدفوعات!$C$6:$C$505,$B21,المدفوعات!$F$6:$F$505))</x:f>
      </x:c>
      <x:c r="I21" s="59" t="str">
        <x:f>IF($B21="","",MAX(0,$G21-$H21))</x:f>
      </x:c>
      <x:c r="J21" s="54" t="str">
        <x:f>IF($B21="","",IF($I21=0,"مدفوعة",IF($F21&lt;TODAY(),"المتأخر",IF($H21&gt;0,"مدفوعة جزئيًا","مفتوحة"))))</x:f>
      </x:c>
      <x:c r="K21" s="54" t="str">
        <x:f>IF($B21="","",IF($I21=0,0,TODAY()-$F21))</x:f>
      </x:c>
      <x:c r="L21" s="54" t="str">
        <x:f>IF($B21="","",IF($I21=0,"مدفوعة",IF($F21&gt;=TODAY(),"غير مستحقة",IF(TODAY()-$F21&lt;=30,"1-30 يومًا",IF(TODAY()-$F21&lt;=60,"31-60 يومًا",IF(TODAY()-$F21&lt;=90,"61-90 يومًا","أكثر من 90 يومًا"))))))</x:f>
      </x:c>
      <x:c r="M21" s="54" t="str">
        <x:f>IF($A21="","",YEAR($A21))</x:f>
      </x:c>
      <x:c r="N21" s="36"/>
      <x:c r="O21" s="36"/>
    </x:row>
    <x:row r="22">
      <x:c r="A22" s="56"/>
      <x:c r="B22" s="36"/>
      <x:c r="C22" s="36"/>
      <x:c r="D22" s="36"/>
      <x:c r="E22" s="36"/>
      <x:c r="F22" s="56"/>
      <x:c r="G22" s="58"/>
      <x:c r="H22" s="59" t="str">
        <x:f>IF($B22="","",SUMIF(المدفوعات!$C$6:$C$505,$B22,المدفوعات!$F$6:$F$505))</x:f>
      </x:c>
      <x:c r="I22" s="59" t="str">
        <x:f>IF($B22="","",MAX(0,$G22-$H22))</x:f>
      </x:c>
      <x:c r="J22" s="54" t="str">
        <x:f>IF($B22="","",IF($I22=0,"مدفوعة",IF($F22&lt;TODAY(),"المتأخر",IF($H22&gt;0,"مدفوعة جزئيًا","مفتوحة"))))</x:f>
      </x:c>
      <x:c r="K22" s="54" t="str">
        <x:f>IF($B22="","",IF($I22=0,0,TODAY()-$F22))</x:f>
      </x:c>
      <x:c r="L22" s="54" t="str">
        <x:f>IF($B22="","",IF($I22=0,"مدفوعة",IF($F22&gt;=TODAY(),"غير مستحقة",IF(TODAY()-$F22&lt;=30,"1-30 يومًا",IF(TODAY()-$F22&lt;=60,"31-60 يومًا",IF(TODAY()-$F22&lt;=90,"61-90 يومًا","أكثر من 90 يومًا"))))))</x:f>
      </x:c>
      <x:c r="M22" s="54" t="str">
        <x:f>IF($A22="","",YEAR($A22))</x:f>
      </x:c>
      <x:c r="N22" s="36"/>
      <x:c r="O22" s="36"/>
    </x:row>
    <x:row r="23">
      <x:c r="A23" s="56"/>
      <x:c r="B23" s="36"/>
      <x:c r="C23" s="36"/>
      <x:c r="D23" s="36"/>
      <x:c r="E23" s="36"/>
      <x:c r="F23" s="56"/>
      <x:c r="G23" s="58"/>
      <x:c r="H23" s="59" t="str">
        <x:f>IF($B23="","",SUMIF(المدفوعات!$C$6:$C$505,$B23,المدفوعات!$F$6:$F$505))</x:f>
      </x:c>
      <x:c r="I23" s="59" t="str">
        <x:f>IF($B23="","",MAX(0,$G23-$H23))</x:f>
      </x:c>
      <x:c r="J23" s="54" t="str">
        <x:f>IF($B23="","",IF($I23=0,"مدفوعة",IF($F23&lt;TODAY(),"المتأخر",IF($H23&gt;0,"مدفوعة جزئيًا","مفتوحة"))))</x:f>
      </x:c>
      <x:c r="K23" s="54" t="str">
        <x:f>IF($B23="","",IF($I23=0,0,TODAY()-$F23))</x:f>
      </x:c>
      <x:c r="L23" s="54" t="str">
        <x:f>IF($B23="","",IF($I23=0,"مدفوعة",IF($F23&gt;=TODAY(),"غير مستحقة",IF(TODAY()-$F23&lt;=30,"1-30 يومًا",IF(TODAY()-$F23&lt;=60,"31-60 يومًا",IF(TODAY()-$F23&lt;=90,"61-90 يومًا","أكثر من 90 يومًا"))))))</x:f>
      </x:c>
      <x:c r="M23" s="54" t="str">
        <x:f>IF($A23="","",YEAR($A23))</x:f>
      </x:c>
      <x:c r="N23" s="36"/>
      <x:c r="O23" s="36"/>
    </x:row>
    <x:row r="24">
      <x:c r="A24" s="56"/>
      <x:c r="B24" s="36"/>
      <x:c r="C24" s="36"/>
      <x:c r="D24" s="36"/>
      <x:c r="E24" s="36"/>
      <x:c r="F24" s="56"/>
      <x:c r="G24" s="58"/>
      <x:c r="H24" s="59" t="str">
        <x:f>IF($B24="","",SUMIF(المدفوعات!$C$6:$C$505,$B24,المدفوعات!$F$6:$F$505))</x:f>
      </x:c>
      <x:c r="I24" s="59" t="str">
        <x:f>IF($B24="","",MAX(0,$G24-$H24))</x:f>
      </x:c>
      <x:c r="J24" s="54" t="str">
        <x:f>IF($B24="","",IF($I24=0,"مدفوعة",IF($F24&lt;TODAY(),"المتأخر",IF($H24&gt;0,"مدفوعة جزئيًا","مفتوحة"))))</x:f>
      </x:c>
      <x:c r="K24" s="54" t="str">
        <x:f>IF($B24="","",IF($I24=0,0,TODAY()-$F24))</x:f>
      </x:c>
      <x:c r="L24" s="54" t="str">
        <x:f>IF($B24="","",IF($I24=0,"مدفوعة",IF($F24&gt;=TODAY(),"غير مستحقة",IF(TODAY()-$F24&lt;=30,"1-30 يومًا",IF(TODAY()-$F24&lt;=60,"31-60 يومًا",IF(TODAY()-$F24&lt;=90,"61-90 يومًا","أكثر من 90 يومًا"))))))</x:f>
      </x:c>
      <x:c r="M24" s="54" t="str">
        <x:f>IF($A24="","",YEAR($A24))</x:f>
      </x:c>
      <x:c r="N24" s="36"/>
      <x:c r="O24" s="36"/>
    </x:row>
    <x:row r="25">
      <x:c r="A25" s="56"/>
      <x:c r="B25" s="36"/>
      <x:c r="C25" s="36"/>
      <x:c r="D25" s="36"/>
      <x:c r="E25" s="36"/>
      <x:c r="F25" s="56"/>
      <x:c r="G25" s="58"/>
      <x:c r="H25" s="59" t="str">
        <x:f>IF($B25="","",SUMIF(المدفوعات!$C$6:$C$505,$B25,المدفوعات!$F$6:$F$505))</x:f>
      </x:c>
      <x:c r="I25" s="59" t="str">
        <x:f>IF($B25="","",MAX(0,$G25-$H25))</x:f>
      </x:c>
      <x:c r="J25" s="54" t="str">
        <x:f>IF($B25="","",IF($I25=0,"مدفوعة",IF($F25&lt;TODAY(),"المتأخر",IF($H25&gt;0,"مدفوعة جزئيًا","مفتوحة"))))</x:f>
      </x:c>
      <x:c r="K25" s="54" t="str">
        <x:f>IF($B25="","",IF($I25=0,0,TODAY()-$F25))</x:f>
      </x:c>
      <x:c r="L25" s="54" t="str">
        <x:f>IF($B25="","",IF($I25=0,"مدفوعة",IF($F25&gt;=TODAY(),"غير مستحقة",IF(TODAY()-$F25&lt;=30,"1-30 يومًا",IF(TODAY()-$F25&lt;=60,"31-60 يومًا",IF(TODAY()-$F25&lt;=90,"61-90 يومًا","أكثر من 90 يومًا"))))))</x:f>
      </x:c>
      <x:c r="M25" s="54" t="str">
        <x:f>IF($A25="","",YEAR($A25))</x:f>
      </x:c>
      <x:c r="N25" s="36"/>
      <x:c r="O25" s="36"/>
    </x:row>
    <x:row r="26">
      <x:c r="A26" s="56"/>
      <x:c r="B26" s="36"/>
      <x:c r="C26" s="36"/>
      <x:c r="D26" s="36"/>
      <x:c r="E26" s="36"/>
      <x:c r="F26" s="56"/>
      <x:c r="G26" s="58"/>
      <x:c r="H26" s="59" t="str">
        <x:f>IF($B26="","",SUMIF(المدفوعات!$C$6:$C$505,$B26,المدفوعات!$F$6:$F$505))</x:f>
      </x:c>
      <x:c r="I26" s="59" t="str">
        <x:f>IF($B26="","",MAX(0,$G26-$H26))</x:f>
      </x:c>
      <x:c r="J26" s="54" t="str">
        <x:f>IF($B26="","",IF($I26=0,"مدفوعة",IF($F26&lt;TODAY(),"المتأخر",IF($H26&gt;0,"مدفوعة جزئيًا","مفتوحة"))))</x:f>
      </x:c>
      <x:c r="K26" s="54" t="str">
        <x:f>IF($B26="","",IF($I26=0,0,TODAY()-$F26))</x:f>
      </x:c>
      <x:c r="L26" s="54" t="str">
        <x:f>IF($B26="","",IF($I26=0,"مدفوعة",IF($F26&gt;=TODAY(),"غير مستحقة",IF(TODAY()-$F26&lt;=30,"1-30 يومًا",IF(TODAY()-$F26&lt;=60,"31-60 يومًا",IF(TODAY()-$F26&lt;=90,"61-90 يومًا","أكثر من 90 يومًا"))))))</x:f>
      </x:c>
      <x:c r="M26" s="54" t="str">
        <x:f>IF($A26="","",YEAR($A26))</x:f>
      </x:c>
      <x:c r="N26" s="36"/>
      <x:c r="O26" s="36"/>
    </x:row>
    <x:row r="27">
      <x:c r="A27" s="56"/>
      <x:c r="B27" s="36"/>
      <x:c r="C27" s="36"/>
      <x:c r="D27" s="36"/>
      <x:c r="E27" s="36"/>
      <x:c r="F27" s="56"/>
      <x:c r="G27" s="58"/>
      <x:c r="H27" s="59" t="str">
        <x:f>IF($B27="","",SUMIF(المدفوعات!$C$6:$C$505,$B27,المدفوعات!$F$6:$F$505))</x:f>
      </x:c>
      <x:c r="I27" s="59" t="str">
        <x:f>IF($B27="","",MAX(0,$G27-$H27))</x:f>
      </x:c>
      <x:c r="J27" s="54" t="str">
        <x:f>IF($B27="","",IF($I27=0,"مدفوعة",IF($F27&lt;TODAY(),"المتأخر",IF($H27&gt;0,"مدفوعة جزئيًا","مفتوحة"))))</x:f>
      </x:c>
      <x:c r="K27" s="54" t="str">
        <x:f>IF($B27="","",IF($I27=0,0,TODAY()-$F27))</x:f>
      </x:c>
      <x:c r="L27" s="54" t="str">
        <x:f>IF($B27="","",IF($I27=0,"مدفوعة",IF($F27&gt;=TODAY(),"غير مستحقة",IF(TODAY()-$F27&lt;=30,"1-30 يومًا",IF(TODAY()-$F27&lt;=60,"31-60 يومًا",IF(TODAY()-$F27&lt;=90,"61-90 يومًا","أكثر من 90 يومًا"))))))</x:f>
      </x:c>
      <x:c r="M27" s="54" t="str">
        <x:f>IF($A27="","",YEAR($A27))</x:f>
      </x:c>
      <x:c r="N27" s="36"/>
      <x:c r="O27" s="36"/>
    </x:row>
    <x:row r="28">
      <x:c r="A28" s="56"/>
      <x:c r="B28" s="36"/>
      <x:c r="C28" s="36"/>
      <x:c r="D28" s="36"/>
      <x:c r="E28" s="36"/>
      <x:c r="F28" s="56"/>
      <x:c r="G28" s="58"/>
      <x:c r="H28" s="59" t="str">
        <x:f>IF($B28="","",SUMIF(المدفوعات!$C$6:$C$505,$B28,المدفوعات!$F$6:$F$505))</x:f>
      </x:c>
      <x:c r="I28" s="59" t="str">
        <x:f>IF($B28="","",MAX(0,$G28-$H28))</x:f>
      </x:c>
      <x:c r="J28" s="54" t="str">
        <x:f>IF($B28="","",IF($I28=0,"مدفوعة",IF($F28&lt;TODAY(),"المتأخر",IF($H28&gt;0,"مدفوعة جزئيًا","مفتوحة"))))</x:f>
      </x:c>
      <x:c r="K28" s="54" t="str">
        <x:f>IF($B28="","",IF($I28=0,0,TODAY()-$F28))</x:f>
      </x:c>
      <x:c r="L28" s="54" t="str">
        <x:f>IF($B28="","",IF($I28=0,"مدفوعة",IF($F28&gt;=TODAY(),"غير مستحقة",IF(TODAY()-$F28&lt;=30,"1-30 يومًا",IF(TODAY()-$F28&lt;=60,"31-60 يومًا",IF(TODAY()-$F28&lt;=90,"61-90 يومًا","أكثر من 90 يومًا"))))))</x:f>
      </x:c>
      <x:c r="M28" s="54" t="str">
        <x:f>IF($A28="","",YEAR($A28))</x:f>
      </x:c>
      <x:c r="N28" s="36"/>
      <x:c r="O28" s="36"/>
    </x:row>
    <x:row r="29">
      <x:c r="A29" s="56"/>
      <x:c r="B29" s="36"/>
      <x:c r="C29" s="36"/>
      <x:c r="D29" s="36"/>
      <x:c r="E29" s="36"/>
      <x:c r="F29" s="56"/>
      <x:c r="G29" s="58"/>
      <x:c r="H29" s="59" t="str">
        <x:f>IF($B29="","",SUMIF(المدفوعات!$C$6:$C$505,$B29,المدفوعات!$F$6:$F$505))</x:f>
      </x:c>
      <x:c r="I29" s="59" t="str">
        <x:f>IF($B29="","",MAX(0,$G29-$H29))</x:f>
      </x:c>
      <x:c r="J29" s="54" t="str">
        <x:f>IF($B29="","",IF($I29=0,"مدفوعة",IF($F29&lt;TODAY(),"المتأخر",IF($H29&gt;0,"مدفوعة جزئيًا","مفتوحة"))))</x:f>
      </x:c>
      <x:c r="K29" s="54" t="str">
        <x:f>IF($B29="","",IF($I29=0,0,TODAY()-$F29))</x:f>
      </x:c>
      <x:c r="L29" s="54" t="str">
        <x:f>IF($B29="","",IF($I29=0,"مدفوعة",IF($F29&gt;=TODAY(),"غير مستحقة",IF(TODAY()-$F29&lt;=30,"1-30 يومًا",IF(TODAY()-$F29&lt;=60,"31-60 يومًا",IF(TODAY()-$F29&lt;=90,"61-90 يومًا","أكثر من 90 يومًا"))))))</x:f>
      </x:c>
      <x:c r="M29" s="54" t="str">
        <x:f>IF($A29="","",YEAR($A29))</x:f>
      </x:c>
      <x:c r="N29" s="36"/>
      <x:c r="O29" s="36"/>
    </x:row>
    <x:row r="30">
      <x:c r="A30" s="56"/>
      <x:c r="B30" s="36"/>
      <x:c r="C30" s="36"/>
      <x:c r="D30" s="36"/>
      <x:c r="E30" s="36"/>
      <x:c r="F30" s="56"/>
      <x:c r="G30" s="58"/>
      <x:c r="H30" s="59" t="str">
        <x:f>IF($B30="","",SUMIF(المدفوعات!$C$6:$C$505,$B30,المدفوعات!$F$6:$F$505))</x:f>
      </x:c>
      <x:c r="I30" s="59" t="str">
        <x:f>IF($B30="","",MAX(0,$G30-$H30))</x:f>
      </x:c>
      <x:c r="J30" s="54" t="str">
        <x:f>IF($B30="","",IF($I30=0,"مدفوعة",IF($F30&lt;TODAY(),"المتأخر",IF($H30&gt;0,"مدفوعة جزئيًا","مفتوحة"))))</x:f>
      </x:c>
      <x:c r="K30" s="54" t="str">
        <x:f>IF($B30="","",IF($I30=0,0,TODAY()-$F30))</x:f>
      </x:c>
      <x:c r="L30" s="54" t="str">
        <x:f>IF($B30="","",IF($I30=0,"مدفوعة",IF($F30&gt;=TODAY(),"غير مستحقة",IF(TODAY()-$F30&lt;=30,"1-30 يومًا",IF(TODAY()-$F30&lt;=60,"31-60 يومًا",IF(TODAY()-$F30&lt;=90,"61-90 يومًا","أكثر من 90 يومًا"))))))</x:f>
      </x:c>
      <x:c r="M30" s="54" t="str">
        <x:f>IF($A30="","",YEAR($A30))</x:f>
      </x:c>
      <x:c r="N30" s="36"/>
      <x:c r="O30" s="36"/>
    </x:row>
    <x:row r="31">
      <x:c r="A31" s="56"/>
      <x:c r="B31" s="36"/>
      <x:c r="C31" s="36"/>
      <x:c r="D31" s="36"/>
      <x:c r="E31" s="36"/>
      <x:c r="F31" s="56"/>
      <x:c r="G31" s="58"/>
      <x:c r="H31" s="59" t="str">
        <x:f>IF($B31="","",SUMIF(المدفوعات!$C$6:$C$505,$B31,المدفوعات!$F$6:$F$505))</x:f>
      </x:c>
      <x:c r="I31" s="59" t="str">
        <x:f>IF($B31="","",MAX(0,$G31-$H31))</x:f>
      </x:c>
      <x:c r="J31" s="54" t="str">
        <x:f>IF($B31="","",IF($I31=0,"مدفوعة",IF($F31&lt;TODAY(),"المتأخر",IF($H31&gt;0,"مدفوعة جزئيًا","مفتوحة"))))</x:f>
      </x:c>
      <x:c r="K31" s="54" t="str">
        <x:f>IF($B31="","",IF($I31=0,0,TODAY()-$F31))</x:f>
      </x:c>
      <x:c r="L31" s="54" t="str">
        <x:f>IF($B31="","",IF($I31=0,"مدفوعة",IF($F31&gt;=TODAY(),"غير مستحقة",IF(TODAY()-$F31&lt;=30,"1-30 يومًا",IF(TODAY()-$F31&lt;=60,"31-60 يومًا",IF(TODAY()-$F31&lt;=90,"61-90 يومًا","أكثر من 90 يومًا"))))))</x:f>
      </x:c>
      <x:c r="M31" s="54" t="str">
        <x:f>IF($A31="","",YEAR($A31))</x:f>
      </x:c>
      <x:c r="N31" s="36"/>
      <x:c r="O31" s="36"/>
    </x:row>
    <x:row r="32">
      <x:c r="A32" s="56"/>
      <x:c r="B32" s="36"/>
      <x:c r="C32" s="36"/>
      <x:c r="D32" s="36"/>
      <x:c r="E32" s="36"/>
      <x:c r="F32" s="56"/>
      <x:c r="G32" s="58"/>
      <x:c r="H32" s="59" t="str">
        <x:f>IF($B32="","",SUMIF(المدفوعات!$C$6:$C$505,$B32,المدفوعات!$F$6:$F$505))</x:f>
      </x:c>
      <x:c r="I32" s="59" t="str">
        <x:f>IF($B32="","",MAX(0,$G32-$H32))</x:f>
      </x:c>
      <x:c r="J32" s="54" t="str">
        <x:f>IF($B32="","",IF($I32=0,"مدفوعة",IF($F32&lt;TODAY(),"المتأخر",IF($H32&gt;0,"مدفوعة جزئيًا","مفتوحة"))))</x:f>
      </x:c>
      <x:c r="K32" s="54" t="str">
        <x:f>IF($B32="","",IF($I32=0,0,TODAY()-$F32))</x:f>
      </x:c>
      <x:c r="L32" s="54" t="str">
        <x:f>IF($B32="","",IF($I32=0,"مدفوعة",IF($F32&gt;=TODAY(),"غير مستحقة",IF(TODAY()-$F32&lt;=30,"1-30 يومًا",IF(TODAY()-$F32&lt;=60,"31-60 يومًا",IF(TODAY()-$F32&lt;=90,"61-90 يومًا","أكثر من 90 يومًا"))))))</x:f>
      </x:c>
      <x:c r="M32" s="54" t="str">
        <x:f>IF($A32="","",YEAR($A32))</x:f>
      </x:c>
      <x:c r="N32" s="36"/>
      <x:c r="O32" s="36"/>
    </x:row>
    <x:row r="33">
      <x:c r="A33" s="56"/>
      <x:c r="B33" s="36"/>
      <x:c r="C33" s="36"/>
      <x:c r="D33" s="36"/>
      <x:c r="E33" s="36"/>
      <x:c r="F33" s="56"/>
      <x:c r="G33" s="58"/>
      <x:c r="H33" s="59" t="str">
        <x:f>IF($B33="","",SUMIF(المدفوعات!$C$6:$C$505,$B33,المدفوعات!$F$6:$F$505))</x:f>
      </x:c>
      <x:c r="I33" s="59" t="str">
        <x:f>IF($B33="","",MAX(0,$G33-$H33))</x:f>
      </x:c>
      <x:c r="J33" s="54" t="str">
        <x:f>IF($B33="","",IF($I33=0,"مدفوعة",IF($F33&lt;TODAY(),"المتأخر",IF($H33&gt;0,"مدفوعة جزئيًا","مفتوحة"))))</x:f>
      </x:c>
      <x:c r="K33" s="54" t="str">
        <x:f>IF($B33="","",IF($I33=0,0,TODAY()-$F33))</x:f>
      </x:c>
      <x:c r="L33" s="54" t="str">
        <x:f>IF($B33="","",IF($I33=0,"مدفوعة",IF($F33&gt;=TODAY(),"غير مستحقة",IF(TODAY()-$F33&lt;=30,"1-30 يومًا",IF(TODAY()-$F33&lt;=60,"31-60 يومًا",IF(TODAY()-$F33&lt;=90,"61-90 يومًا","أكثر من 90 يومًا"))))))</x:f>
      </x:c>
      <x:c r="M33" s="54" t="str">
        <x:f>IF($A33="","",YEAR($A33))</x:f>
      </x:c>
      <x:c r="N33" s="36"/>
      <x:c r="O33" s="36"/>
    </x:row>
    <x:row r="34">
      <x:c r="A34" s="56"/>
      <x:c r="B34" s="36"/>
      <x:c r="C34" s="36"/>
      <x:c r="D34" s="36"/>
      <x:c r="E34" s="36"/>
      <x:c r="F34" s="56"/>
      <x:c r="G34" s="58"/>
      <x:c r="H34" s="59" t="str">
        <x:f>IF($B34="","",SUMIF(المدفوعات!$C$6:$C$505,$B34,المدفوعات!$F$6:$F$505))</x:f>
      </x:c>
      <x:c r="I34" s="59" t="str">
        <x:f>IF($B34="","",MAX(0,$G34-$H34))</x:f>
      </x:c>
      <x:c r="J34" s="54" t="str">
        <x:f>IF($B34="","",IF($I34=0,"مدفوعة",IF($F34&lt;TODAY(),"المتأخر",IF($H34&gt;0,"مدفوعة جزئيًا","مفتوحة"))))</x:f>
      </x:c>
      <x:c r="K34" s="54" t="str">
        <x:f>IF($B34="","",IF($I34=0,0,TODAY()-$F34))</x:f>
      </x:c>
      <x:c r="L34" s="54" t="str">
        <x:f>IF($B34="","",IF($I34=0,"مدفوعة",IF($F34&gt;=TODAY(),"غير مستحقة",IF(TODAY()-$F34&lt;=30,"1-30 يومًا",IF(TODAY()-$F34&lt;=60,"31-60 يومًا",IF(TODAY()-$F34&lt;=90,"61-90 يومًا","أكثر من 90 يومًا"))))))</x:f>
      </x:c>
      <x:c r="M34" s="54" t="str">
        <x:f>IF($A34="","",YEAR($A34))</x:f>
      </x:c>
      <x:c r="N34" s="36"/>
      <x:c r="O34" s="36"/>
    </x:row>
    <x:row r="35">
      <x:c r="A35" s="56"/>
      <x:c r="B35" s="36"/>
      <x:c r="C35" s="36"/>
      <x:c r="D35" s="36"/>
      <x:c r="E35" s="36"/>
      <x:c r="F35" s="56"/>
      <x:c r="G35" s="58"/>
      <x:c r="H35" s="59" t="str">
        <x:f>IF($B35="","",SUMIF(المدفوعات!$C$6:$C$505,$B35,المدفوعات!$F$6:$F$505))</x:f>
      </x:c>
      <x:c r="I35" s="59" t="str">
        <x:f>IF($B35="","",MAX(0,$G35-$H35))</x:f>
      </x:c>
      <x:c r="J35" s="54" t="str">
        <x:f>IF($B35="","",IF($I35=0,"مدفوعة",IF($F35&lt;TODAY(),"المتأخر",IF($H35&gt;0,"مدفوعة جزئيًا","مفتوحة"))))</x:f>
      </x:c>
      <x:c r="K35" s="54" t="str">
        <x:f>IF($B35="","",IF($I35=0,0,TODAY()-$F35))</x:f>
      </x:c>
      <x:c r="L35" s="54" t="str">
        <x:f>IF($B35="","",IF($I35=0,"مدفوعة",IF($F35&gt;=TODAY(),"غير مستحقة",IF(TODAY()-$F35&lt;=30,"1-30 يومًا",IF(TODAY()-$F35&lt;=60,"31-60 يومًا",IF(TODAY()-$F35&lt;=90,"61-90 يومًا","أكثر من 90 يومًا"))))))</x:f>
      </x:c>
      <x:c r="M35" s="54" t="str">
        <x:f>IF($A35="","",YEAR($A35))</x:f>
      </x:c>
      <x:c r="N35" s="36"/>
      <x:c r="O35" s="36"/>
    </x:row>
    <x:row r="36">
      <x:c r="A36" s="56"/>
      <x:c r="B36" s="36"/>
      <x:c r="C36" s="36"/>
      <x:c r="D36" s="36"/>
      <x:c r="E36" s="36"/>
      <x:c r="F36" s="56"/>
      <x:c r="G36" s="58"/>
      <x:c r="H36" s="59" t="str">
        <x:f>IF($B36="","",SUMIF(المدفوعات!$C$6:$C$505,$B36,المدفوعات!$F$6:$F$505))</x:f>
      </x:c>
      <x:c r="I36" s="59" t="str">
        <x:f>IF($B36="","",MAX(0,$G36-$H36))</x:f>
      </x:c>
      <x:c r="J36" s="54" t="str">
        <x:f>IF($B36="","",IF($I36=0,"مدفوعة",IF($F36&lt;TODAY(),"المتأخر",IF($H36&gt;0,"مدفوعة جزئيًا","مفتوحة"))))</x:f>
      </x:c>
      <x:c r="K36" s="54" t="str">
        <x:f>IF($B36="","",IF($I36=0,0,TODAY()-$F36))</x:f>
      </x:c>
      <x:c r="L36" s="54" t="str">
        <x:f>IF($B36="","",IF($I36=0,"مدفوعة",IF($F36&gt;=TODAY(),"غير مستحقة",IF(TODAY()-$F36&lt;=30,"1-30 يومًا",IF(TODAY()-$F36&lt;=60,"31-60 يومًا",IF(TODAY()-$F36&lt;=90,"61-90 يومًا","أكثر من 90 يومًا"))))))</x:f>
      </x:c>
      <x:c r="M36" s="54" t="str">
        <x:f>IF($A36="","",YEAR($A36))</x:f>
      </x:c>
      <x:c r="N36" s="36"/>
      <x:c r="O36" s="36"/>
    </x:row>
    <x:row r="37">
      <x:c r="A37" s="56"/>
      <x:c r="B37" s="36"/>
      <x:c r="C37" s="36"/>
      <x:c r="D37" s="36"/>
      <x:c r="E37" s="36"/>
      <x:c r="F37" s="56"/>
      <x:c r="G37" s="58"/>
      <x:c r="H37" s="59" t="str">
        <x:f>IF($B37="","",SUMIF(المدفوعات!$C$6:$C$505,$B37,المدفوعات!$F$6:$F$505))</x:f>
      </x:c>
      <x:c r="I37" s="59" t="str">
        <x:f>IF($B37="","",MAX(0,$G37-$H37))</x:f>
      </x:c>
      <x:c r="J37" s="54" t="str">
        <x:f>IF($B37="","",IF($I37=0,"مدفوعة",IF($F37&lt;TODAY(),"المتأخر",IF($H37&gt;0,"مدفوعة جزئيًا","مفتوحة"))))</x:f>
      </x:c>
      <x:c r="K37" s="54" t="str">
        <x:f>IF($B37="","",IF($I37=0,0,TODAY()-$F37))</x:f>
      </x:c>
      <x:c r="L37" s="54" t="str">
        <x:f>IF($B37="","",IF($I37=0,"مدفوعة",IF($F37&gt;=TODAY(),"غير مستحقة",IF(TODAY()-$F37&lt;=30,"1-30 يومًا",IF(TODAY()-$F37&lt;=60,"31-60 يومًا",IF(TODAY()-$F37&lt;=90,"61-90 يومًا","أكثر من 90 يومًا"))))))</x:f>
      </x:c>
      <x:c r="M37" s="54" t="str">
        <x:f>IF($A37="","",YEAR($A37))</x:f>
      </x:c>
      <x:c r="N37" s="36"/>
      <x:c r="O37" s="36"/>
    </x:row>
    <x:row r="38">
      <x:c r="A38" s="56"/>
      <x:c r="B38" s="36"/>
      <x:c r="C38" s="36"/>
      <x:c r="D38" s="36"/>
      <x:c r="E38" s="36"/>
      <x:c r="F38" s="56"/>
      <x:c r="G38" s="58"/>
      <x:c r="H38" s="59" t="str">
        <x:f>IF($B38="","",SUMIF(المدفوعات!$C$6:$C$505,$B38,المدفوعات!$F$6:$F$505))</x:f>
      </x:c>
      <x:c r="I38" s="59" t="str">
        <x:f>IF($B38="","",MAX(0,$G38-$H38))</x:f>
      </x:c>
      <x:c r="J38" s="54" t="str">
        <x:f>IF($B38="","",IF($I38=0,"مدفوعة",IF($F38&lt;TODAY(),"المتأخر",IF($H38&gt;0,"مدفوعة جزئيًا","مفتوحة"))))</x:f>
      </x:c>
      <x:c r="K38" s="54" t="str">
        <x:f>IF($B38="","",IF($I38=0,0,TODAY()-$F38))</x:f>
      </x:c>
      <x:c r="L38" s="54" t="str">
        <x:f>IF($B38="","",IF($I38=0,"مدفوعة",IF($F38&gt;=TODAY(),"غير مستحقة",IF(TODAY()-$F38&lt;=30,"1-30 يومًا",IF(TODAY()-$F38&lt;=60,"31-60 يومًا",IF(TODAY()-$F38&lt;=90,"61-90 يومًا","أكثر من 90 يومًا"))))))</x:f>
      </x:c>
      <x:c r="M38" s="54" t="str">
        <x:f>IF($A38="","",YEAR($A38))</x:f>
      </x:c>
      <x:c r="N38" s="36"/>
      <x:c r="O38" s="36"/>
    </x:row>
    <x:row r="39">
      <x:c r="A39" s="56"/>
      <x:c r="B39" s="36"/>
      <x:c r="C39" s="36"/>
      <x:c r="D39" s="36"/>
      <x:c r="E39" s="36"/>
      <x:c r="F39" s="56"/>
      <x:c r="G39" s="58"/>
      <x:c r="H39" s="59" t="str">
        <x:f>IF($B39="","",SUMIF(المدفوعات!$C$6:$C$505,$B39,المدفوعات!$F$6:$F$505))</x:f>
      </x:c>
      <x:c r="I39" s="59" t="str">
        <x:f>IF($B39="","",MAX(0,$G39-$H39))</x:f>
      </x:c>
      <x:c r="J39" s="54" t="str">
        <x:f>IF($B39="","",IF($I39=0,"مدفوعة",IF($F39&lt;TODAY(),"المتأخر",IF($H39&gt;0,"مدفوعة جزئيًا","مفتوحة"))))</x:f>
      </x:c>
      <x:c r="K39" s="54" t="str">
        <x:f>IF($B39="","",IF($I39=0,0,TODAY()-$F39))</x:f>
      </x:c>
      <x:c r="L39" s="54" t="str">
        <x:f>IF($B39="","",IF($I39=0,"مدفوعة",IF($F39&gt;=TODAY(),"غير مستحقة",IF(TODAY()-$F39&lt;=30,"1-30 يومًا",IF(TODAY()-$F39&lt;=60,"31-60 يومًا",IF(TODAY()-$F39&lt;=90,"61-90 يومًا","أكثر من 90 يومًا"))))))</x:f>
      </x:c>
      <x:c r="M39" s="54" t="str">
        <x:f>IF($A39="","",YEAR($A39))</x:f>
      </x:c>
      <x:c r="N39" s="36"/>
      <x:c r="O39" s="36"/>
    </x:row>
    <x:row r="40">
      <x:c r="A40" s="56"/>
      <x:c r="B40" s="36"/>
      <x:c r="C40" s="36"/>
      <x:c r="D40" s="36"/>
      <x:c r="E40" s="36"/>
      <x:c r="F40" s="56"/>
      <x:c r="G40" s="58"/>
      <x:c r="H40" s="59" t="str">
        <x:f>IF($B40="","",SUMIF(المدفوعات!$C$6:$C$505,$B40,المدفوعات!$F$6:$F$505))</x:f>
      </x:c>
      <x:c r="I40" s="59" t="str">
        <x:f>IF($B40="","",MAX(0,$G40-$H40))</x:f>
      </x:c>
      <x:c r="J40" s="54" t="str">
        <x:f>IF($B40="","",IF($I40=0,"مدفوعة",IF($F40&lt;TODAY(),"المتأخر",IF($H40&gt;0,"مدفوعة جزئيًا","مفتوحة"))))</x:f>
      </x:c>
      <x:c r="K40" s="54" t="str">
        <x:f>IF($B40="","",IF($I40=0,0,TODAY()-$F40))</x:f>
      </x:c>
      <x:c r="L40" s="54" t="str">
        <x:f>IF($B40="","",IF($I40=0,"مدفوعة",IF($F40&gt;=TODAY(),"غير مستحقة",IF(TODAY()-$F40&lt;=30,"1-30 يومًا",IF(TODAY()-$F40&lt;=60,"31-60 يومًا",IF(TODAY()-$F40&lt;=90,"61-90 يومًا","أكثر من 90 يومًا"))))))</x:f>
      </x:c>
      <x:c r="M40" s="54" t="str">
        <x:f>IF($A40="","",YEAR($A40))</x:f>
      </x:c>
      <x:c r="N40" s="36"/>
      <x:c r="O40" s="36"/>
    </x:row>
    <x:row r="41">
      <x:c r="A41" s="56"/>
      <x:c r="B41" s="36"/>
      <x:c r="C41" s="36"/>
      <x:c r="D41" s="36"/>
      <x:c r="E41" s="36"/>
      <x:c r="F41" s="56"/>
      <x:c r="G41" s="58"/>
      <x:c r="H41" s="59" t="str">
        <x:f>IF($B41="","",SUMIF(المدفوعات!$C$6:$C$505,$B41,المدفوعات!$F$6:$F$505))</x:f>
      </x:c>
      <x:c r="I41" s="59" t="str">
        <x:f>IF($B41="","",MAX(0,$G41-$H41))</x:f>
      </x:c>
      <x:c r="J41" s="54" t="str">
        <x:f>IF($B41="","",IF($I41=0,"مدفوعة",IF($F41&lt;TODAY(),"المتأخر",IF($H41&gt;0,"مدفوعة جزئيًا","مفتوحة"))))</x:f>
      </x:c>
      <x:c r="K41" s="54" t="str">
        <x:f>IF($B41="","",IF($I41=0,0,TODAY()-$F41))</x:f>
      </x:c>
      <x:c r="L41" s="54" t="str">
        <x:f>IF($B41="","",IF($I41=0,"مدفوعة",IF($F41&gt;=TODAY(),"غير مستحقة",IF(TODAY()-$F41&lt;=30,"1-30 يومًا",IF(TODAY()-$F41&lt;=60,"31-60 يومًا",IF(TODAY()-$F41&lt;=90,"61-90 يومًا","أكثر من 90 يومًا"))))))</x:f>
      </x:c>
      <x:c r="M41" s="54" t="str">
        <x:f>IF($A41="","",YEAR($A41))</x:f>
      </x:c>
      <x:c r="N41" s="36"/>
      <x:c r="O41" s="36"/>
    </x:row>
    <x:row r="42">
      <x:c r="A42" s="56"/>
      <x:c r="B42" s="36"/>
      <x:c r="C42" s="36"/>
      <x:c r="D42" s="36"/>
      <x:c r="E42" s="36"/>
      <x:c r="F42" s="56"/>
      <x:c r="G42" s="58"/>
      <x:c r="H42" s="59" t="str">
        <x:f>IF($B42="","",SUMIF(المدفوعات!$C$6:$C$505,$B42,المدفوعات!$F$6:$F$505))</x:f>
      </x:c>
      <x:c r="I42" s="59" t="str">
        <x:f>IF($B42="","",MAX(0,$G42-$H42))</x:f>
      </x:c>
      <x:c r="J42" s="54" t="str">
        <x:f>IF($B42="","",IF($I42=0,"مدفوعة",IF($F42&lt;TODAY(),"المتأخر",IF($H42&gt;0,"مدفوعة جزئيًا","مفتوحة"))))</x:f>
      </x:c>
      <x:c r="K42" s="54" t="str">
        <x:f>IF($B42="","",IF($I42=0,0,TODAY()-$F42))</x:f>
      </x:c>
      <x:c r="L42" s="54" t="str">
        <x:f>IF($B42="","",IF($I42=0,"مدفوعة",IF($F42&gt;=TODAY(),"غير مستحقة",IF(TODAY()-$F42&lt;=30,"1-30 يومًا",IF(TODAY()-$F42&lt;=60,"31-60 يومًا",IF(TODAY()-$F42&lt;=90,"61-90 يومًا","أكثر من 90 يومًا"))))))</x:f>
      </x:c>
      <x:c r="M42" s="54" t="str">
        <x:f>IF($A42="","",YEAR($A42))</x:f>
      </x:c>
      <x:c r="N42" s="36"/>
      <x:c r="O42" s="36"/>
    </x:row>
    <x:row r="43">
      <x:c r="A43" s="56"/>
      <x:c r="B43" s="36"/>
      <x:c r="C43" s="36"/>
      <x:c r="D43" s="36"/>
      <x:c r="E43" s="36"/>
      <x:c r="F43" s="56"/>
      <x:c r="G43" s="58"/>
      <x:c r="H43" s="59" t="str">
        <x:f>IF($B43="","",SUMIF(المدفوعات!$C$6:$C$505,$B43,المدفوعات!$F$6:$F$505))</x:f>
      </x:c>
      <x:c r="I43" s="59" t="str">
        <x:f>IF($B43="","",MAX(0,$G43-$H43))</x:f>
      </x:c>
      <x:c r="J43" s="54" t="str">
        <x:f>IF($B43="","",IF($I43=0,"مدفوعة",IF($F43&lt;TODAY(),"المتأخر",IF($H43&gt;0,"مدفوعة جزئيًا","مفتوحة"))))</x:f>
      </x:c>
      <x:c r="K43" s="54" t="str">
        <x:f>IF($B43="","",IF($I43=0,0,TODAY()-$F43))</x:f>
      </x:c>
      <x:c r="L43" s="54" t="str">
        <x:f>IF($B43="","",IF($I43=0,"مدفوعة",IF($F43&gt;=TODAY(),"غير مستحقة",IF(TODAY()-$F43&lt;=30,"1-30 يومًا",IF(TODAY()-$F43&lt;=60,"31-60 يومًا",IF(TODAY()-$F43&lt;=90,"61-90 يومًا","أكثر من 90 يومًا"))))))</x:f>
      </x:c>
      <x:c r="M43" s="54" t="str">
        <x:f>IF($A43="","",YEAR($A43))</x:f>
      </x:c>
      <x:c r="N43" s="36"/>
      <x:c r="O43" s="36"/>
    </x:row>
    <x:row r="44">
      <x:c r="A44" s="56"/>
      <x:c r="B44" s="36"/>
      <x:c r="C44" s="36"/>
      <x:c r="D44" s="36"/>
      <x:c r="E44" s="36"/>
      <x:c r="F44" s="56"/>
      <x:c r="G44" s="58"/>
      <x:c r="H44" s="59" t="str">
        <x:f>IF($B44="","",SUMIF(المدفوعات!$C$6:$C$505,$B44,المدفوعات!$F$6:$F$505))</x:f>
      </x:c>
      <x:c r="I44" s="59" t="str">
        <x:f>IF($B44="","",MAX(0,$G44-$H44))</x:f>
      </x:c>
      <x:c r="J44" s="54" t="str">
        <x:f>IF($B44="","",IF($I44=0,"مدفوعة",IF($F44&lt;TODAY(),"المتأخر",IF($H44&gt;0,"مدفوعة جزئيًا","مفتوحة"))))</x:f>
      </x:c>
      <x:c r="K44" s="54" t="str">
        <x:f>IF($B44="","",IF($I44=0,0,TODAY()-$F44))</x:f>
      </x:c>
      <x:c r="L44" s="54" t="str">
        <x:f>IF($B44="","",IF($I44=0,"مدفوعة",IF($F44&gt;=TODAY(),"غير مستحقة",IF(TODAY()-$F44&lt;=30,"1-30 يومًا",IF(TODAY()-$F44&lt;=60,"31-60 يومًا",IF(TODAY()-$F44&lt;=90,"61-90 يومًا","أكثر من 90 يومًا"))))))</x:f>
      </x:c>
      <x:c r="M44" s="54" t="str">
        <x:f>IF($A44="","",YEAR($A44))</x:f>
      </x:c>
      <x:c r="N44" s="36"/>
      <x:c r="O44" s="36"/>
    </x:row>
    <x:row r="45">
      <x:c r="A45" s="56"/>
      <x:c r="B45" s="36"/>
      <x:c r="C45" s="36"/>
      <x:c r="D45" s="36"/>
      <x:c r="E45" s="36"/>
      <x:c r="F45" s="56"/>
      <x:c r="G45" s="58"/>
      <x:c r="H45" s="59" t="str">
        <x:f>IF($B45="","",SUMIF(المدفوعات!$C$6:$C$505,$B45,المدفوعات!$F$6:$F$505))</x:f>
      </x:c>
      <x:c r="I45" s="59" t="str">
        <x:f>IF($B45="","",MAX(0,$G45-$H45))</x:f>
      </x:c>
      <x:c r="J45" s="54" t="str">
        <x:f>IF($B45="","",IF($I45=0,"مدفوعة",IF($F45&lt;TODAY(),"المتأخر",IF($H45&gt;0,"مدفوعة جزئيًا","مفتوحة"))))</x:f>
      </x:c>
      <x:c r="K45" s="54" t="str">
        <x:f>IF($B45="","",IF($I45=0,0,TODAY()-$F45))</x:f>
      </x:c>
      <x:c r="L45" s="54" t="str">
        <x:f>IF($B45="","",IF($I45=0,"مدفوعة",IF($F45&gt;=TODAY(),"غير مستحقة",IF(TODAY()-$F45&lt;=30,"1-30 يومًا",IF(TODAY()-$F45&lt;=60,"31-60 يومًا",IF(TODAY()-$F45&lt;=90,"61-90 يومًا","أكثر من 90 يومًا"))))))</x:f>
      </x:c>
      <x:c r="M45" s="54" t="str">
        <x:f>IF($A45="","",YEAR($A45))</x:f>
      </x:c>
      <x:c r="N45" s="36"/>
      <x:c r="O45" s="36"/>
    </x:row>
    <x:row r="46">
      <x:c r="A46" s="56"/>
      <x:c r="B46" s="36"/>
      <x:c r="C46" s="36"/>
      <x:c r="D46" s="36"/>
      <x:c r="E46" s="36"/>
      <x:c r="F46" s="56"/>
      <x:c r="G46" s="58"/>
      <x:c r="H46" s="59" t="str">
        <x:f>IF($B46="","",SUMIF(المدفوعات!$C$6:$C$505,$B46,المدفوعات!$F$6:$F$505))</x:f>
      </x:c>
      <x:c r="I46" s="59" t="str">
        <x:f>IF($B46="","",MAX(0,$G46-$H46))</x:f>
      </x:c>
      <x:c r="J46" s="54" t="str">
        <x:f>IF($B46="","",IF($I46=0,"مدفوعة",IF($F46&lt;TODAY(),"المتأخر",IF($H46&gt;0,"مدفوعة جزئيًا","مفتوحة"))))</x:f>
      </x:c>
      <x:c r="K46" s="54" t="str">
        <x:f>IF($B46="","",IF($I46=0,0,TODAY()-$F46))</x:f>
      </x:c>
      <x:c r="L46" s="54" t="str">
        <x:f>IF($B46="","",IF($I46=0,"مدفوعة",IF($F46&gt;=TODAY(),"غير مستحقة",IF(TODAY()-$F46&lt;=30,"1-30 يومًا",IF(TODAY()-$F46&lt;=60,"31-60 يومًا",IF(TODAY()-$F46&lt;=90,"61-90 يومًا","أكثر من 90 يومًا"))))))</x:f>
      </x:c>
      <x:c r="M46" s="54" t="str">
        <x:f>IF($A46="","",YEAR($A46))</x:f>
      </x:c>
      <x:c r="N46" s="36"/>
      <x:c r="O46" s="36"/>
    </x:row>
    <x:row r="47">
      <x:c r="A47" s="56"/>
      <x:c r="B47" s="36"/>
      <x:c r="C47" s="36"/>
      <x:c r="D47" s="36"/>
      <x:c r="E47" s="36"/>
      <x:c r="F47" s="56"/>
      <x:c r="G47" s="58"/>
      <x:c r="H47" s="59" t="str">
        <x:f>IF($B47="","",SUMIF(المدفوعات!$C$6:$C$505,$B47,المدفوعات!$F$6:$F$505))</x:f>
      </x:c>
      <x:c r="I47" s="59" t="str">
        <x:f>IF($B47="","",MAX(0,$G47-$H47))</x:f>
      </x:c>
      <x:c r="J47" s="54" t="str">
        <x:f>IF($B47="","",IF($I47=0,"مدفوعة",IF($F47&lt;TODAY(),"المتأخر",IF($H47&gt;0,"مدفوعة جزئيًا","مفتوحة"))))</x:f>
      </x:c>
      <x:c r="K47" s="54" t="str">
        <x:f>IF($B47="","",IF($I47=0,0,TODAY()-$F47))</x:f>
      </x:c>
      <x:c r="L47" s="54" t="str">
        <x:f>IF($B47="","",IF($I47=0,"مدفوعة",IF($F47&gt;=TODAY(),"غير مستحقة",IF(TODAY()-$F47&lt;=30,"1-30 يومًا",IF(TODAY()-$F47&lt;=60,"31-60 يومًا",IF(TODAY()-$F47&lt;=90,"61-90 يومًا","أكثر من 90 يومًا"))))))</x:f>
      </x:c>
      <x:c r="M47" s="54" t="str">
        <x:f>IF($A47="","",YEAR($A47))</x:f>
      </x:c>
      <x:c r="N47" s="36"/>
      <x:c r="O47" s="36"/>
    </x:row>
    <x:row r="48">
      <x:c r="A48" s="56"/>
      <x:c r="B48" s="36"/>
      <x:c r="C48" s="36"/>
      <x:c r="D48" s="36"/>
      <x:c r="E48" s="36"/>
      <x:c r="F48" s="56"/>
      <x:c r="G48" s="58"/>
      <x:c r="H48" s="59" t="str">
        <x:f>IF($B48="","",SUMIF(المدفوعات!$C$6:$C$505,$B48,المدفوعات!$F$6:$F$505))</x:f>
      </x:c>
      <x:c r="I48" s="59" t="str">
        <x:f>IF($B48="","",MAX(0,$G48-$H48))</x:f>
      </x:c>
      <x:c r="J48" s="54" t="str">
        <x:f>IF($B48="","",IF($I48=0,"مدفوعة",IF($F48&lt;TODAY(),"المتأخر",IF($H48&gt;0,"مدفوعة جزئيًا","مفتوحة"))))</x:f>
      </x:c>
      <x:c r="K48" s="54" t="str">
        <x:f>IF($B48="","",IF($I48=0,0,TODAY()-$F48))</x:f>
      </x:c>
      <x:c r="L48" s="54" t="str">
        <x:f>IF($B48="","",IF($I48=0,"مدفوعة",IF($F48&gt;=TODAY(),"غير مستحقة",IF(TODAY()-$F48&lt;=30,"1-30 يومًا",IF(TODAY()-$F48&lt;=60,"31-60 يومًا",IF(TODAY()-$F48&lt;=90,"61-90 يومًا","أكثر من 90 يومًا"))))))</x:f>
      </x:c>
      <x:c r="M48" s="54" t="str">
        <x:f>IF($A48="","",YEAR($A48))</x:f>
      </x:c>
      <x:c r="N48" s="36"/>
      <x:c r="O48" s="36"/>
    </x:row>
    <x:row r="49">
      <x:c r="A49" s="56"/>
      <x:c r="B49" s="36"/>
      <x:c r="C49" s="36"/>
      <x:c r="D49" s="36"/>
      <x:c r="E49" s="36"/>
      <x:c r="F49" s="56"/>
      <x:c r="G49" s="58"/>
      <x:c r="H49" s="59" t="str">
        <x:f>IF($B49="","",SUMIF(المدفوعات!$C$6:$C$505,$B49,المدفوعات!$F$6:$F$505))</x:f>
      </x:c>
      <x:c r="I49" s="59" t="str">
        <x:f>IF($B49="","",MAX(0,$G49-$H49))</x:f>
      </x:c>
      <x:c r="J49" s="54" t="str">
        <x:f>IF($B49="","",IF($I49=0,"مدفوعة",IF($F49&lt;TODAY(),"المتأخر",IF($H49&gt;0,"مدفوعة جزئيًا","مفتوحة"))))</x:f>
      </x:c>
      <x:c r="K49" s="54" t="str">
        <x:f>IF($B49="","",IF($I49=0,0,TODAY()-$F49))</x:f>
      </x:c>
      <x:c r="L49" s="54" t="str">
        <x:f>IF($B49="","",IF($I49=0,"مدفوعة",IF($F49&gt;=TODAY(),"غير مستحقة",IF(TODAY()-$F49&lt;=30,"1-30 يومًا",IF(TODAY()-$F49&lt;=60,"31-60 يومًا",IF(TODAY()-$F49&lt;=90,"61-90 يومًا","أكثر من 90 يومًا"))))))</x:f>
      </x:c>
      <x:c r="M49" s="54" t="str">
        <x:f>IF($A49="","",YEAR($A49))</x:f>
      </x:c>
      <x:c r="N49" s="36"/>
      <x:c r="O49" s="36"/>
    </x:row>
    <x:row r="50">
      <x:c r="A50" s="56"/>
      <x:c r="B50" s="36"/>
      <x:c r="C50" s="36"/>
      <x:c r="D50" s="36"/>
      <x:c r="E50" s="36"/>
      <x:c r="F50" s="56"/>
      <x:c r="G50" s="58"/>
      <x:c r="H50" s="59" t="str">
        <x:f>IF($B50="","",SUMIF(المدفوعات!$C$6:$C$505,$B50,المدفوعات!$F$6:$F$505))</x:f>
      </x:c>
      <x:c r="I50" s="59" t="str">
        <x:f>IF($B50="","",MAX(0,$G50-$H50))</x:f>
      </x:c>
      <x:c r="J50" s="54" t="str">
        <x:f>IF($B50="","",IF($I50=0,"مدفوعة",IF($F50&lt;TODAY(),"المتأخر",IF($H50&gt;0,"مدفوعة جزئيًا","مفتوحة"))))</x:f>
      </x:c>
      <x:c r="K50" s="54" t="str">
        <x:f>IF($B50="","",IF($I50=0,0,TODAY()-$F50))</x:f>
      </x:c>
      <x:c r="L50" s="54" t="str">
        <x:f>IF($B50="","",IF($I50=0,"مدفوعة",IF($F50&gt;=TODAY(),"غير مستحقة",IF(TODAY()-$F50&lt;=30,"1-30 يومًا",IF(TODAY()-$F50&lt;=60,"31-60 يومًا",IF(TODAY()-$F50&lt;=90,"61-90 يومًا","أكثر من 90 يومًا"))))))</x:f>
      </x:c>
      <x:c r="M50" s="54" t="str">
        <x:f>IF($A50="","",YEAR($A50))</x:f>
      </x:c>
      <x:c r="N50" s="36"/>
      <x:c r="O50" s="36"/>
    </x:row>
    <x:row r="51">
      <x:c r="A51" s="56"/>
      <x:c r="B51" s="36"/>
      <x:c r="C51" s="36"/>
      <x:c r="D51" s="36"/>
      <x:c r="E51" s="36"/>
      <x:c r="F51" s="56"/>
      <x:c r="G51" s="58"/>
      <x:c r="H51" s="59" t="str">
        <x:f>IF($B51="","",SUMIF(المدفوعات!$C$6:$C$505,$B51,المدفوعات!$F$6:$F$505))</x:f>
      </x:c>
      <x:c r="I51" s="59" t="str">
        <x:f>IF($B51="","",MAX(0,$G51-$H51))</x:f>
      </x:c>
      <x:c r="J51" s="54" t="str">
        <x:f>IF($B51="","",IF($I51=0,"مدفوعة",IF($F51&lt;TODAY(),"المتأخر",IF($H51&gt;0,"مدفوعة جزئيًا","مفتوحة"))))</x:f>
      </x:c>
      <x:c r="K51" s="54" t="str">
        <x:f>IF($B51="","",IF($I51=0,0,TODAY()-$F51))</x:f>
      </x:c>
      <x:c r="L51" s="54" t="str">
        <x:f>IF($B51="","",IF($I51=0,"مدفوعة",IF($F51&gt;=TODAY(),"غير مستحقة",IF(TODAY()-$F51&lt;=30,"1-30 يومًا",IF(TODAY()-$F51&lt;=60,"31-60 يومًا",IF(TODAY()-$F51&lt;=90,"61-90 يومًا","أكثر من 90 يومًا"))))))</x:f>
      </x:c>
      <x:c r="M51" s="54" t="str">
        <x:f>IF($A51="","",YEAR($A51))</x:f>
      </x:c>
      <x:c r="N51" s="36"/>
      <x:c r="O51" s="36"/>
    </x:row>
    <x:row r="52">
      <x:c r="A52" s="56"/>
      <x:c r="B52" s="36"/>
      <x:c r="C52" s="36"/>
      <x:c r="D52" s="36"/>
      <x:c r="E52" s="36"/>
      <x:c r="F52" s="56"/>
      <x:c r="G52" s="58"/>
      <x:c r="H52" s="59" t="str">
        <x:f>IF($B52="","",SUMIF(المدفوعات!$C$6:$C$505,$B52,المدفوعات!$F$6:$F$505))</x:f>
      </x:c>
      <x:c r="I52" s="59" t="str">
        <x:f>IF($B52="","",MAX(0,$G52-$H52))</x:f>
      </x:c>
      <x:c r="J52" s="54" t="str">
        <x:f>IF($B52="","",IF($I52=0,"مدفوعة",IF($F52&lt;TODAY(),"المتأخر",IF($H52&gt;0,"مدفوعة جزئيًا","مفتوحة"))))</x:f>
      </x:c>
      <x:c r="K52" s="54" t="str">
        <x:f>IF($B52="","",IF($I52=0,0,TODAY()-$F52))</x:f>
      </x:c>
      <x:c r="L52" s="54" t="str">
        <x:f>IF($B52="","",IF($I52=0,"مدفوعة",IF($F52&gt;=TODAY(),"غير مستحقة",IF(TODAY()-$F52&lt;=30,"1-30 يومًا",IF(TODAY()-$F52&lt;=60,"31-60 يومًا",IF(TODAY()-$F52&lt;=90,"61-90 يومًا","أكثر من 90 يومًا"))))))</x:f>
      </x:c>
      <x:c r="M52" s="54" t="str">
        <x:f>IF($A52="","",YEAR($A52))</x:f>
      </x:c>
      <x:c r="N52" s="36"/>
      <x:c r="O52" s="36"/>
    </x:row>
    <x:row r="53">
      <x:c r="A53" s="56"/>
      <x:c r="B53" s="36"/>
      <x:c r="C53" s="36"/>
      <x:c r="D53" s="36"/>
      <x:c r="E53" s="36"/>
      <x:c r="F53" s="56"/>
      <x:c r="G53" s="58"/>
      <x:c r="H53" s="59" t="str">
        <x:f>IF($B53="","",SUMIF(المدفوعات!$C$6:$C$505,$B53,المدفوعات!$F$6:$F$505))</x:f>
      </x:c>
      <x:c r="I53" s="59" t="str">
        <x:f>IF($B53="","",MAX(0,$G53-$H53))</x:f>
      </x:c>
      <x:c r="J53" s="54" t="str">
        <x:f>IF($B53="","",IF($I53=0,"مدفوعة",IF($F53&lt;TODAY(),"المتأخر",IF($H53&gt;0,"مدفوعة جزئيًا","مفتوحة"))))</x:f>
      </x:c>
      <x:c r="K53" s="54" t="str">
        <x:f>IF($B53="","",IF($I53=0,0,TODAY()-$F53))</x:f>
      </x:c>
      <x:c r="L53" s="54" t="str">
        <x:f>IF($B53="","",IF($I53=0,"مدفوعة",IF($F53&gt;=TODAY(),"غير مستحقة",IF(TODAY()-$F53&lt;=30,"1-30 يومًا",IF(TODAY()-$F53&lt;=60,"31-60 يومًا",IF(TODAY()-$F53&lt;=90,"61-90 يومًا","أكثر من 90 يومًا"))))))</x:f>
      </x:c>
      <x:c r="M53" s="54" t="str">
        <x:f>IF($A53="","",YEAR($A53))</x:f>
      </x:c>
      <x:c r="N53" s="36"/>
      <x:c r="O53" s="36"/>
    </x:row>
    <x:row r="54">
      <x:c r="A54" s="56"/>
      <x:c r="B54" s="36"/>
      <x:c r="C54" s="36"/>
      <x:c r="D54" s="36"/>
      <x:c r="E54" s="36"/>
      <x:c r="F54" s="56"/>
      <x:c r="G54" s="58"/>
      <x:c r="H54" s="59" t="str">
        <x:f>IF($B54="","",SUMIF(المدفوعات!$C$6:$C$505,$B54,المدفوعات!$F$6:$F$505))</x:f>
      </x:c>
      <x:c r="I54" s="59" t="str">
        <x:f>IF($B54="","",MAX(0,$G54-$H54))</x:f>
      </x:c>
      <x:c r="J54" s="54" t="str">
        <x:f>IF($B54="","",IF($I54=0,"مدفوعة",IF($F54&lt;TODAY(),"المتأخر",IF($H54&gt;0,"مدفوعة جزئيًا","مفتوحة"))))</x:f>
      </x:c>
      <x:c r="K54" s="54" t="str">
        <x:f>IF($B54="","",IF($I54=0,0,TODAY()-$F54))</x:f>
      </x:c>
      <x:c r="L54" s="54" t="str">
        <x:f>IF($B54="","",IF($I54=0,"مدفوعة",IF($F54&gt;=TODAY(),"غير مستحقة",IF(TODAY()-$F54&lt;=30,"1-30 يومًا",IF(TODAY()-$F54&lt;=60,"31-60 يومًا",IF(TODAY()-$F54&lt;=90,"61-90 يومًا","أكثر من 90 يومًا"))))))</x:f>
      </x:c>
      <x:c r="M54" s="54" t="str">
        <x:f>IF($A54="","",YEAR($A54))</x:f>
      </x:c>
      <x:c r="N54" s="36"/>
      <x:c r="O54" s="36"/>
    </x:row>
    <x:row r="55">
      <x:c r="A55" s="56"/>
      <x:c r="B55" s="36"/>
      <x:c r="C55" s="36"/>
      <x:c r="D55" s="36"/>
      <x:c r="E55" s="36"/>
      <x:c r="F55" s="56"/>
      <x:c r="G55" s="58"/>
      <x:c r="H55" s="59" t="str">
        <x:f>IF($B55="","",SUMIF(المدفوعات!$C$6:$C$505,$B55,المدفوعات!$F$6:$F$505))</x:f>
      </x:c>
      <x:c r="I55" s="59" t="str">
        <x:f>IF($B55="","",MAX(0,$G55-$H55))</x:f>
      </x:c>
      <x:c r="J55" s="54" t="str">
        <x:f>IF($B55="","",IF($I55=0,"مدفوعة",IF($F55&lt;TODAY(),"المتأخر",IF($H55&gt;0,"مدفوعة جزئيًا","مفتوحة"))))</x:f>
      </x:c>
      <x:c r="K55" s="54" t="str">
        <x:f>IF($B55="","",IF($I55=0,0,TODAY()-$F55))</x:f>
      </x:c>
      <x:c r="L55" s="54" t="str">
        <x:f>IF($B55="","",IF($I55=0,"مدفوعة",IF($F55&gt;=TODAY(),"غير مستحقة",IF(TODAY()-$F55&lt;=30,"1-30 يومًا",IF(TODAY()-$F55&lt;=60,"31-60 يومًا",IF(TODAY()-$F55&lt;=90,"61-90 يومًا","أكثر من 90 يومًا"))))))</x:f>
      </x:c>
      <x:c r="M55" s="54" t="str">
        <x:f>IF($A55="","",YEAR($A55))</x:f>
      </x:c>
      <x:c r="N55" s="36"/>
      <x:c r="O55" s="36"/>
    </x:row>
    <x:row r="56">
      <x:c r="A56" s="56"/>
      <x:c r="B56" s="36"/>
      <x:c r="C56" s="36"/>
      <x:c r="D56" s="36"/>
      <x:c r="E56" s="36"/>
      <x:c r="F56" s="56"/>
      <x:c r="G56" s="58"/>
      <x:c r="H56" s="59" t="str">
        <x:f>IF($B56="","",SUMIF(المدفوعات!$C$6:$C$505,$B56,المدفوعات!$F$6:$F$505))</x:f>
      </x:c>
      <x:c r="I56" s="59" t="str">
        <x:f>IF($B56="","",MAX(0,$G56-$H56))</x:f>
      </x:c>
      <x:c r="J56" s="54" t="str">
        <x:f>IF($B56="","",IF($I56=0,"مدفوعة",IF($F56&lt;TODAY(),"المتأخر",IF($H56&gt;0,"مدفوعة جزئيًا","مفتوحة"))))</x:f>
      </x:c>
      <x:c r="K56" s="54" t="str">
        <x:f>IF($B56="","",IF($I56=0,0,TODAY()-$F56))</x:f>
      </x:c>
      <x:c r="L56" s="54" t="str">
        <x:f>IF($B56="","",IF($I56=0,"مدفوعة",IF($F56&gt;=TODAY(),"غير مستحقة",IF(TODAY()-$F56&lt;=30,"1-30 يومًا",IF(TODAY()-$F56&lt;=60,"31-60 يومًا",IF(TODAY()-$F56&lt;=90,"61-90 يومًا","أكثر من 90 يومًا"))))))</x:f>
      </x:c>
      <x:c r="M56" s="54" t="str">
        <x:f>IF($A56="","",YEAR($A56))</x:f>
      </x:c>
      <x:c r="N56" s="36"/>
      <x:c r="O56" s="36"/>
    </x:row>
    <x:row r="57">
      <x:c r="A57" s="56"/>
      <x:c r="B57" s="36"/>
      <x:c r="C57" s="36"/>
      <x:c r="D57" s="36"/>
      <x:c r="E57" s="36"/>
      <x:c r="F57" s="56"/>
      <x:c r="G57" s="58"/>
      <x:c r="H57" s="59" t="str">
        <x:f>IF($B57="","",SUMIF(المدفوعات!$C$6:$C$505,$B57,المدفوعات!$F$6:$F$505))</x:f>
      </x:c>
      <x:c r="I57" s="59" t="str">
        <x:f>IF($B57="","",MAX(0,$G57-$H57))</x:f>
      </x:c>
      <x:c r="J57" s="54" t="str">
        <x:f>IF($B57="","",IF($I57=0,"مدفوعة",IF($F57&lt;TODAY(),"المتأخر",IF($H57&gt;0,"مدفوعة جزئيًا","مفتوحة"))))</x:f>
      </x:c>
      <x:c r="K57" s="54" t="str">
        <x:f>IF($B57="","",IF($I57=0,0,TODAY()-$F57))</x:f>
      </x:c>
      <x:c r="L57" s="54" t="str">
        <x:f>IF($B57="","",IF($I57=0,"مدفوعة",IF($F57&gt;=TODAY(),"غير مستحقة",IF(TODAY()-$F57&lt;=30,"1-30 يومًا",IF(TODAY()-$F57&lt;=60,"31-60 يومًا",IF(TODAY()-$F57&lt;=90,"61-90 يومًا","أكثر من 90 يومًا"))))))</x:f>
      </x:c>
      <x:c r="M57" s="54" t="str">
        <x:f>IF($A57="","",YEAR($A57))</x:f>
      </x:c>
      <x:c r="N57" s="36"/>
      <x:c r="O57" s="36"/>
    </x:row>
    <x:row r="58">
      <x:c r="A58" s="56"/>
      <x:c r="B58" s="36"/>
      <x:c r="C58" s="36"/>
      <x:c r="D58" s="36"/>
      <x:c r="E58" s="36"/>
      <x:c r="F58" s="56"/>
      <x:c r="G58" s="58"/>
      <x:c r="H58" s="59" t="str">
        <x:f>IF($B58="","",SUMIF(المدفوعات!$C$6:$C$505,$B58,المدفوعات!$F$6:$F$505))</x:f>
      </x:c>
      <x:c r="I58" s="59" t="str">
        <x:f>IF($B58="","",MAX(0,$G58-$H58))</x:f>
      </x:c>
      <x:c r="J58" s="54" t="str">
        <x:f>IF($B58="","",IF($I58=0,"مدفوعة",IF($F58&lt;TODAY(),"المتأخر",IF($H58&gt;0,"مدفوعة جزئيًا","مفتوحة"))))</x:f>
      </x:c>
      <x:c r="K58" s="54" t="str">
        <x:f>IF($B58="","",IF($I58=0,0,TODAY()-$F58))</x:f>
      </x:c>
      <x:c r="L58" s="54" t="str">
        <x:f>IF($B58="","",IF($I58=0,"مدفوعة",IF($F58&gt;=TODAY(),"غير مستحقة",IF(TODAY()-$F58&lt;=30,"1-30 يومًا",IF(TODAY()-$F58&lt;=60,"31-60 يومًا",IF(TODAY()-$F58&lt;=90,"61-90 يومًا","أكثر من 90 يومًا"))))))</x:f>
      </x:c>
      <x:c r="M58" s="54" t="str">
        <x:f>IF($A58="","",YEAR($A58))</x:f>
      </x:c>
      <x:c r="N58" s="36"/>
      <x:c r="O58" s="36"/>
    </x:row>
    <x:row r="59">
      <x:c r="A59" s="56"/>
      <x:c r="B59" s="36"/>
      <x:c r="C59" s="36"/>
      <x:c r="D59" s="36"/>
      <x:c r="E59" s="36"/>
      <x:c r="F59" s="56"/>
      <x:c r="G59" s="58"/>
      <x:c r="H59" s="59" t="str">
        <x:f>IF($B59="","",SUMIF(المدفوعات!$C$6:$C$505,$B59,المدفوعات!$F$6:$F$505))</x:f>
      </x:c>
      <x:c r="I59" s="59" t="str">
        <x:f>IF($B59="","",MAX(0,$G59-$H59))</x:f>
      </x:c>
      <x:c r="J59" s="54" t="str">
        <x:f>IF($B59="","",IF($I59=0,"مدفوعة",IF($F59&lt;TODAY(),"المتأخر",IF($H59&gt;0,"مدفوعة جزئيًا","مفتوحة"))))</x:f>
      </x:c>
      <x:c r="K59" s="54" t="str">
        <x:f>IF($B59="","",IF($I59=0,0,TODAY()-$F59))</x:f>
      </x:c>
      <x:c r="L59" s="54" t="str">
        <x:f>IF($B59="","",IF($I59=0,"مدفوعة",IF($F59&gt;=TODAY(),"غير مستحقة",IF(TODAY()-$F59&lt;=30,"1-30 يومًا",IF(TODAY()-$F59&lt;=60,"31-60 يومًا",IF(TODAY()-$F59&lt;=90,"61-90 يومًا","أكثر من 90 يومًا"))))))</x:f>
      </x:c>
      <x:c r="M59" s="54" t="str">
        <x:f>IF($A59="","",YEAR($A59))</x:f>
      </x:c>
      <x:c r="N59" s="36"/>
      <x:c r="O59" s="36"/>
    </x:row>
    <x:row r="60">
      <x:c r="A60" s="56"/>
      <x:c r="B60" s="36"/>
      <x:c r="C60" s="36"/>
      <x:c r="D60" s="36"/>
      <x:c r="E60" s="36"/>
      <x:c r="F60" s="56"/>
      <x:c r="G60" s="58"/>
      <x:c r="H60" s="59" t="str">
        <x:f>IF($B60="","",SUMIF(المدفوعات!$C$6:$C$505,$B60,المدفوعات!$F$6:$F$505))</x:f>
      </x:c>
      <x:c r="I60" s="59" t="str">
        <x:f>IF($B60="","",MAX(0,$G60-$H60))</x:f>
      </x:c>
      <x:c r="J60" s="54" t="str">
        <x:f>IF($B60="","",IF($I60=0,"مدفوعة",IF($F60&lt;TODAY(),"المتأخر",IF($H60&gt;0,"مدفوعة جزئيًا","مفتوحة"))))</x:f>
      </x:c>
      <x:c r="K60" s="54" t="str">
        <x:f>IF($B60="","",IF($I60=0,0,TODAY()-$F60))</x:f>
      </x:c>
      <x:c r="L60" s="54" t="str">
        <x:f>IF($B60="","",IF($I60=0,"مدفوعة",IF($F60&gt;=TODAY(),"غير مستحقة",IF(TODAY()-$F60&lt;=30,"1-30 يومًا",IF(TODAY()-$F60&lt;=60,"31-60 يومًا",IF(TODAY()-$F60&lt;=90,"61-90 يومًا","أكثر من 90 يومًا"))))))</x:f>
      </x:c>
      <x:c r="M60" s="54" t="str">
        <x:f>IF($A60="","",YEAR($A60))</x:f>
      </x:c>
      <x:c r="N60" s="36"/>
      <x:c r="O60" s="36"/>
    </x:row>
    <x:row r="61">
      <x:c r="A61" s="56"/>
      <x:c r="B61" s="36"/>
      <x:c r="C61" s="36"/>
      <x:c r="D61" s="36"/>
      <x:c r="E61" s="36"/>
      <x:c r="F61" s="56"/>
      <x:c r="G61" s="58"/>
      <x:c r="H61" s="59" t="str">
        <x:f>IF($B61="","",SUMIF(المدفوعات!$C$6:$C$505,$B61,المدفوعات!$F$6:$F$505))</x:f>
      </x:c>
      <x:c r="I61" s="59" t="str">
        <x:f>IF($B61="","",MAX(0,$G61-$H61))</x:f>
      </x:c>
      <x:c r="J61" s="54" t="str">
        <x:f>IF($B61="","",IF($I61=0,"مدفوعة",IF($F61&lt;TODAY(),"المتأخر",IF($H61&gt;0,"مدفوعة جزئيًا","مفتوحة"))))</x:f>
      </x:c>
      <x:c r="K61" s="54" t="str">
        <x:f>IF($B61="","",IF($I61=0,0,TODAY()-$F61))</x:f>
      </x:c>
      <x:c r="L61" s="54" t="str">
        <x:f>IF($B61="","",IF($I61=0,"مدفوعة",IF($F61&gt;=TODAY(),"غير مستحقة",IF(TODAY()-$F61&lt;=30,"1-30 يومًا",IF(TODAY()-$F61&lt;=60,"31-60 يومًا",IF(TODAY()-$F61&lt;=90,"61-90 يومًا","أكثر من 90 يومًا"))))))</x:f>
      </x:c>
      <x:c r="M61" s="54" t="str">
        <x:f>IF($A61="","",YEAR($A61))</x:f>
      </x:c>
      <x:c r="N61" s="36"/>
      <x:c r="O61" s="36"/>
    </x:row>
    <x:row r="62">
      <x:c r="A62" s="56"/>
      <x:c r="B62" s="36"/>
      <x:c r="C62" s="36"/>
      <x:c r="D62" s="36"/>
      <x:c r="E62" s="36"/>
      <x:c r="F62" s="56"/>
      <x:c r="G62" s="58"/>
      <x:c r="H62" s="59" t="str">
        <x:f>IF($B62="","",SUMIF(المدفوعات!$C$6:$C$505,$B62,المدفوعات!$F$6:$F$505))</x:f>
      </x:c>
      <x:c r="I62" s="59" t="str">
        <x:f>IF($B62="","",MAX(0,$G62-$H62))</x:f>
      </x:c>
      <x:c r="J62" s="54" t="str">
        <x:f>IF($B62="","",IF($I62=0,"مدفوعة",IF($F62&lt;TODAY(),"المتأخر",IF($H62&gt;0,"مدفوعة جزئيًا","مفتوحة"))))</x:f>
      </x:c>
      <x:c r="K62" s="54" t="str">
        <x:f>IF($B62="","",IF($I62=0,0,TODAY()-$F62))</x:f>
      </x:c>
      <x:c r="L62" s="54" t="str">
        <x:f>IF($B62="","",IF($I62=0,"مدفوعة",IF($F62&gt;=TODAY(),"غير مستحقة",IF(TODAY()-$F62&lt;=30,"1-30 يومًا",IF(TODAY()-$F62&lt;=60,"31-60 يومًا",IF(TODAY()-$F62&lt;=90,"61-90 يومًا","أكثر من 90 يومًا"))))))</x:f>
      </x:c>
      <x:c r="M62" s="54" t="str">
        <x:f>IF($A62="","",YEAR($A62))</x:f>
      </x:c>
      <x:c r="N62" s="36"/>
      <x:c r="O62" s="36"/>
    </x:row>
    <x:row r="63">
      <x:c r="A63" s="56"/>
      <x:c r="B63" s="36"/>
      <x:c r="C63" s="36"/>
      <x:c r="D63" s="36"/>
      <x:c r="E63" s="36"/>
      <x:c r="F63" s="56"/>
      <x:c r="G63" s="58"/>
      <x:c r="H63" s="59" t="str">
        <x:f>IF($B63="","",SUMIF(المدفوعات!$C$6:$C$505,$B63,المدفوعات!$F$6:$F$505))</x:f>
      </x:c>
      <x:c r="I63" s="59" t="str">
        <x:f>IF($B63="","",MAX(0,$G63-$H63))</x:f>
      </x:c>
      <x:c r="J63" s="54" t="str">
        <x:f>IF($B63="","",IF($I63=0,"مدفوعة",IF($F63&lt;TODAY(),"المتأخر",IF($H63&gt;0,"مدفوعة جزئيًا","مفتوحة"))))</x:f>
      </x:c>
      <x:c r="K63" s="54" t="str">
        <x:f>IF($B63="","",IF($I63=0,0,TODAY()-$F63))</x:f>
      </x:c>
      <x:c r="L63" s="54" t="str">
        <x:f>IF($B63="","",IF($I63=0,"مدفوعة",IF($F63&gt;=TODAY(),"غير مستحقة",IF(TODAY()-$F63&lt;=30,"1-30 يومًا",IF(TODAY()-$F63&lt;=60,"31-60 يومًا",IF(TODAY()-$F63&lt;=90,"61-90 يومًا","أكثر من 90 يومًا"))))))</x:f>
      </x:c>
      <x:c r="M63" s="54" t="str">
        <x:f>IF($A63="","",YEAR($A63))</x:f>
      </x:c>
      <x:c r="N63" s="36"/>
      <x:c r="O63" s="36"/>
    </x:row>
    <x:row r="64">
      <x:c r="A64" s="56"/>
      <x:c r="B64" s="36"/>
      <x:c r="C64" s="36"/>
      <x:c r="D64" s="36"/>
      <x:c r="E64" s="36"/>
      <x:c r="F64" s="56"/>
      <x:c r="G64" s="58"/>
      <x:c r="H64" s="59" t="str">
        <x:f>IF($B64="","",SUMIF(المدفوعات!$C$6:$C$505,$B64,المدفوعات!$F$6:$F$505))</x:f>
      </x:c>
      <x:c r="I64" s="59" t="str">
        <x:f>IF($B64="","",MAX(0,$G64-$H64))</x:f>
      </x:c>
      <x:c r="J64" s="54" t="str">
        <x:f>IF($B64="","",IF($I64=0,"مدفوعة",IF($F64&lt;TODAY(),"المتأخر",IF($H64&gt;0,"مدفوعة جزئيًا","مفتوحة"))))</x:f>
      </x:c>
      <x:c r="K64" s="54" t="str">
        <x:f>IF($B64="","",IF($I64=0,0,TODAY()-$F64))</x:f>
      </x:c>
      <x:c r="L64" s="54" t="str">
        <x:f>IF($B64="","",IF($I64=0,"مدفوعة",IF($F64&gt;=TODAY(),"غير مستحقة",IF(TODAY()-$F64&lt;=30,"1-30 يومًا",IF(TODAY()-$F64&lt;=60,"31-60 يومًا",IF(TODAY()-$F64&lt;=90,"61-90 يومًا","أكثر من 90 يومًا"))))))</x:f>
      </x:c>
      <x:c r="M64" s="54" t="str">
        <x:f>IF($A64="","",YEAR($A64))</x:f>
      </x:c>
      <x:c r="N64" s="36"/>
      <x:c r="O64" s="36"/>
    </x:row>
    <x:row r="65">
      <x:c r="A65" s="56"/>
      <x:c r="B65" s="36"/>
      <x:c r="C65" s="36"/>
      <x:c r="D65" s="36"/>
      <x:c r="E65" s="36"/>
      <x:c r="F65" s="56"/>
      <x:c r="G65" s="58"/>
      <x:c r="H65" s="59" t="str">
        <x:f>IF($B65="","",SUMIF(المدفوعات!$C$6:$C$505,$B65,المدفوعات!$F$6:$F$505))</x:f>
      </x:c>
      <x:c r="I65" s="59" t="str">
        <x:f>IF($B65="","",MAX(0,$G65-$H65))</x:f>
      </x:c>
      <x:c r="J65" s="54" t="str">
        <x:f>IF($B65="","",IF($I65=0,"مدفوعة",IF($F65&lt;TODAY(),"المتأخر",IF($H65&gt;0,"مدفوعة جزئيًا","مفتوحة"))))</x:f>
      </x:c>
      <x:c r="K65" s="54" t="str">
        <x:f>IF($B65="","",IF($I65=0,0,TODAY()-$F65))</x:f>
      </x:c>
      <x:c r="L65" s="54" t="str">
        <x:f>IF($B65="","",IF($I65=0,"مدفوعة",IF($F65&gt;=TODAY(),"غير مستحقة",IF(TODAY()-$F65&lt;=30,"1-30 يومًا",IF(TODAY()-$F65&lt;=60,"31-60 يومًا",IF(TODAY()-$F65&lt;=90,"61-90 يومًا","أكثر من 90 يومًا"))))))</x:f>
      </x:c>
      <x:c r="M65" s="54" t="str">
        <x:f>IF($A65="","",YEAR($A65))</x:f>
      </x:c>
      <x:c r="N65" s="36"/>
      <x:c r="O65" s="36"/>
    </x:row>
    <x:row r="66">
      <x:c r="A66" s="56"/>
      <x:c r="B66" s="36"/>
      <x:c r="C66" s="36"/>
      <x:c r="D66" s="36"/>
      <x:c r="E66" s="36"/>
      <x:c r="F66" s="56"/>
      <x:c r="G66" s="58"/>
      <x:c r="H66" s="59" t="str">
        <x:f>IF($B66="","",SUMIF(المدفوعات!$C$6:$C$505,$B66,المدفوعات!$F$6:$F$505))</x:f>
      </x:c>
      <x:c r="I66" s="59" t="str">
        <x:f>IF($B66="","",MAX(0,$G66-$H66))</x:f>
      </x:c>
      <x:c r="J66" s="54" t="str">
        <x:f>IF($B66="","",IF($I66=0,"مدفوعة",IF($F66&lt;TODAY(),"المتأخر",IF($H66&gt;0,"مدفوعة جزئيًا","مفتوحة"))))</x:f>
      </x:c>
      <x:c r="K66" s="54" t="str">
        <x:f>IF($B66="","",IF($I66=0,0,TODAY()-$F66))</x:f>
      </x:c>
      <x:c r="L66" s="54" t="str">
        <x:f>IF($B66="","",IF($I66=0,"مدفوعة",IF($F66&gt;=TODAY(),"غير مستحقة",IF(TODAY()-$F66&lt;=30,"1-30 يومًا",IF(TODAY()-$F66&lt;=60,"31-60 يومًا",IF(TODAY()-$F66&lt;=90,"61-90 يومًا","أكثر من 90 يومًا"))))))</x:f>
      </x:c>
      <x:c r="M66" s="54" t="str">
        <x:f>IF($A66="","",YEAR($A66))</x:f>
      </x:c>
      <x:c r="N66" s="36"/>
      <x:c r="O66" s="36"/>
    </x:row>
    <x:row r="67">
      <x:c r="A67" s="56"/>
      <x:c r="B67" s="36"/>
      <x:c r="C67" s="36"/>
      <x:c r="D67" s="36"/>
      <x:c r="E67" s="36"/>
      <x:c r="F67" s="56"/>
      <x:c r="G67" s="58"/>
      <x:c r="H67" s="59" t="str">
        <x:f>IF($B67="","",SUMIF(المدفوعات!$C$6:$C$505,$B67,المدفوعات!$F$6:$F$505))</x:f>
      </x:c>
      <x:c r="I67" s="59" t="str">
        <x:f>IF($B67="","",MAX(0,$G67-$H67))</x:f>
      </x:c>
      <x:c r="J67" s="54" t="str">
        <x:f>IF($B67="","",IF($I67=0,"مدفوعة",IF($F67&lt;TODAY(),"المتأخر",IF($H67&gt;0,"مدفوعة جزئيًا","مفتوحة"))))</x:f>
      </x:c>
      <x:c r="K67" s="54" t="str">
        <x:f>IF($B67="","",IF($I67=0,0,TODAY()-$F67))</x:f>
      </x:c>
      <x:c r="L67" s="54" t="str">
        <x:f>IF($B67="","",IF($I67=0,"مدفوعة",IF($F67&gt;=TODAY(),"غير مستحقة",IF(TODAY()-$F67&lt;=30,"1-30 يومًا",IF(TODAY()-$F67&lt;=60,"31-60 يومًا",IF(TODAY()-$F67&lt;=90,"61-90 يومًا","أكثر من 90 يومًا"))))))</x:f>
      </x:c>
      <x:c r="M67" s="54" t="str">
        <x:f>IF($A67="","",YEAR($A67))</x:f>
      </x:c>
      <x:c r="N67" s="36"/>
      <x:c r="O67" s="36"/>
    </x:row>
    <x:row r="68">
      <x:c r="A68" s="56"/>
      <x:c r="B68" s="36"/>
      <x:c r="C68" s="36"/>
      <x:c r="D68" s="36"/>
      <x:c r="E68" s="36"/>
      <x:c r="F68" s="56"/>
      <x:c r="G68" s="58"/>
      <x:c r="H68" s="59" t="str">
        <x:f>IF($B68="","",SUMIF(المدفوعات!$C$6:$C$505,$B68,المدفوعات!$F$6:$F$505))</x:f>
      </x:c>
      <x:c r="I68" s="59" t="str">
        <x:f>IF($B68="","",MAX(0,$G68-$H68))</x:f>
      </x:c>
      <x:c r="J68" s="54" t="str">
        <x:f>IF($B68="","",IF($I68=0,"مدفوعة",IF($F68&lt;TODAY(),"المتأخر",IF($H68&gt;0,"مدفوعة جزئيًا","مفتوحة"))))</x:f>
      </x:c>
      <x:c r="K68" s="54" t="str">
        <x:f>IF($B68="","",IF($I68=0,0,TODAY()-$F68))</x:f>
      </x:c>
      <x:c r="L68" s="54" t="str">
        <x:f>IF($B68="","",IF($I68=0,"مدفوعة",IF($F68&gt;=TODAY(),"غير مستحقة",IF(TODAY()-$F68&lt;=30,"1-30 يومًا",IF(TODAY()-$F68&lt;=60,"31-60 يومًا",IF(TODAY()-$F68&lt;=90,"61-90 يومًا","أكثر من 90 يومًا"))))))</x:f>
      </x:c>
      <x:c r="M68" s="54" t="str">
        <x:f>IF($A68="","",YEAR($A68))</x:f>
      </x:c>
      <x:c r="N68" s="36"/>
      <x:c r="O68" s="36"/>
    </x:row>
    <x:row r="69">
      <x:c r="A69" s="56"/>
      <x:c r="B69" s="36"/>
      <x:c r="C69" s="36"/>
      <x:c r="D69" s="36"/>
      <x:c r="E69" s="36"/>
      <x:c r="F69" s="56"/>
      <x:c r="G69" s="58"/>
      <x:c r="H69" s="59" t="str">
        <x:f>IF($B69="","",SUMIF(المدفوعات!$C$6:$C$505,$B69,المدفوعات!$F$6:$F$505))</x:f>
      </x:c>
      <x:c r="I69" s="59" t="str">
        <x:f>IF($B69="","",MAX(0,$G69-$H69))</x:f>
      </x:c>
      <x:c r="J69" s="54" t="str">
        <x:f>IF($B69="","",IF($I69=0,"مدفوعة",IF($F69&lt;TODAY(),"المتأخر",IF($H69&gt;0,"مدفوعة جزئيًا","مفتوحة"))))</x:f>
      </x:c>
      <x:c r="K69" s="54" t="str">
        <x:f>IF($B69="","",IF($I69=0,0,TODAY()-$F69))</x:f>
      </x:c>
      <x:c r="L69" s="54" t="str">
        <x:f>IF($B69="","",IF($I69=0,"مدفوعة",IF($F69&gt;=TODAY(),"غير مستحقة",IF(TODAY()-$F69&lt;=30,"1-30 يومًا",IF(TODAY()-$F69&lt;=60,"31-60 يومًا",IF(TODAY()-$F69&lt;=90,"61-90 يومًا","أكثر من 90 يومًا"))))))</x:f>
      </x:c>
      <x:c r="M69" s="54" t="str">
        <x:f>IF($A69="","",YEAR($A69))</x:f>
      </x:c>
      <x:c r="N69" s="36"/>
      <x:c r="O69" s="36"/>
    </x:row>
    <x:row r="70">
      <x:c r="A70" s="56"/>
      <x:c r="B70" s="36"/>
      <x:c r="C70" s="36"/>
      <x:c r="D70" s="36"/>
      <x:c r="E70" s="36"/>
      <x:c r="F70" s="56"/>
      <x:c r="G70" s="58"/>
      <x:c r="H70" s="59" t="str">
        <x:f>IF($B70="","",SUMIF(المدفوعات!$C$6:$C$505,$B70,المدفوعات!$F$6:$F$505))</x:f>
      </x:c>
      <x:c r="I70" s="59" t="str">
        <x:f>IF($B70="","",MAX(0,$G70-$H70))</x:f>
      </x:c>
      <x:c r="J70" s="54" t="str">
        <x:f>IF($B70="","",IF($I70=0,"مدفوعة",IF($F70&lt;TODAY(),"المتأخر",IF($H70&gt;0,"مدفوعة جزئيًا","مفتوحة"))))</x:f>
      </x:c>
      <x:c r="K70" s="54" t="str">
        <x:f>IF($B70="","",IF($I70=0,0,TODAY()-$F70))</x:f>
      </x:c>
      <x:c r="L70" s="54" t="str">
        <x:f>IF($B70="","",IF($I70=0,"مدفوعة",IF($F70&gt;=TODAY(),"غير مستحقة",IF(TODAY()-$F70&lt;=30,"1-30 يومًا",IF(TODAY()-$F70&lt;=60,"31-60 يومًا",IF(TODAY()-$F70&lt;=90,"61-90 يومًا","أكثر من 90 يومًا"))))))</x:f>
      </x:c>
      <x:c r="M70" s="54" t="str">
        <x:f>IF($A70="","",YEAR($A70))</x:f>
      </x:c>
      <x:c r="N70" s="36"/>
      <x:c r="O70" s="36"/>
    </x:row>
    <x:row r="71">
      <x:c r="A71" s="56"/>
      <x:c r="B71" s="36"/>
      <x:c r="C71" s="36"/>
      <x:c r="D71" s="36"/>
      <x:c r="E71" s="36"/>
      <x:c r="F71" s="56"/>
      <x:c r="G71" s="58"/>
      <x:c r="H71" s="59" t="str">
        <x:f>IF($B71="","",SUMIF(المدفوعات!$C$6:$C$505,$B71,المدفوعات!$F$6:$F$505))</x:f>
      </x:c>
      <x:c r="I71" s="59" t="str">
        <x:f>IF($B71="","",MAX(0,$G71-$H71))</x:f>
      </x:c>
      <x:c r="J71" s="54" t="str">
        <x:f>IF($B71="","",IF($I71=0,"مدفوعة",IF($F71&lt;TODAY(),"المتأخر",IF($H71&gt;0,"مدفوعة جزئيًا","مفتوحة"))))</x:f>
      </x:c>
      <x:c r="K71" s="54" t="str">
        <x:f>IF($B71="","",IF($I71=0,0,TODAY()-$F71))</x:f>
      </x:c>
      <x:c r="L71" s="54" t="str">
        <x:f>IF($B71="","",IF($I71=0,"مدفوعة",IF($F71&gt;=TODAY(),"غير مستحقة",IF(TODAY()-$F71&lt;=30,"1-30 يومًا",IF(TODAY()-$F71&lt;=60,"31-60 يومًا",IF(TODAY()-$F71&lt;=90,"61-90 يومًا","أكثر من 90 يومًا"))))))</x:f>
      </x:c>
      <x:c r="M71" s="54" t="str">
        <x:f>IF($A71="","",YEAR($A71))</x:f>
      </x:c>
      <x:c r="N71" s="36"/>
      <x:c r="O71" s="36"/>
    </x:row>
    <x:row r="72">
      <x:c r="A72" s="56"/>
      <x:c r="B72" s="36"/>
      <x:c r="C72" s="36"/>
      <x:c r="D72" s="36"/>
      <x:c r="E72" s="36"/>
      <x:c r="F72" s="56"/>
      <x:c r="G72" s="58"/>
      <x:c r="H72" s="59" t="str">
        <x:f>IF($B72="","",SUMIF(المدفوعات!$C$6:$C$505,$B72,المدفوعات!$F$6:$F$505))</x:f>
      </x:c>
      <x:c r="I72" s="59" t="str">
        <x:f>IF($B72="","",MAX(0,$G72-$H72))</x:f>
      </x:c>
      <x:c r="J72" s="54" t="str">
        <x:f>IF($B72="","",IF($I72=0,"مدفوعة",IF($F72&lt;TODAY(),"المتأخر",IF($H72&gt;0,"مدفوعة جزئيًا","مفتوحة"))))</x:f>
      </x:c>
      <x:c r="K72" s="54" t="str">
        <x:f>IF($B72="","",IF($I72=0,0,TODAY()-$F72))</x:f>
      </x:c>
      <x:c r="L72" s="54" t="str">
        <x:f>IF($B72="","",IF($I72=0,"مدفوعة",IF($F72&gt;=TODAY(),"غير مستحقة",IF(TODAY()-$F72&lt;=30,"1-30 يومًا",IF(TODAY()-$F72&lt;=60,"31-60 يومًا",IF(TODAY()-$F72&lt;=90,"61-90 يومًا","أكثر من 90 يومًا"))))))</x:f>
      </x:c>
      <x:c r="M72" s="54" t="str">
        <x:f>IF($A72="","",YEAR($A72))</x:f>
      </x:c>
      <x:c r="N72" s="36"/>
      <x:c r="O72" s="36"/>
    </x:row>
    <x:row r="73">
      <x:c r="A73" s="56"/>
      <x:c r="B73" s="36"/>
      <x:c r="C73" s="36"/>
      <x:c r="D73" s="36"/>
      <x:c r="E73" s="36"/>
      <x:c r="F73" s="56"/>
      <x:c r="G73" s="58"/>
      <x:c r="H73" s="59" t="str">
        <x:f>IF($B73="","",SUMIF(المدفوعات!$C$6:$C$505,$B73,المدفوعات!$F$6:$F$505))</x:f>
      </x:c>
      <x:c r="I73" s="59" t="str">
        <x:f>IF($B73="","",MAX(0,$G73-$H73))</x:f>
      </x:c>
      <x:c r="J73" s="54" t="str">
        <x:f>IF($B73="","",IF($I73=0,"مدفوعة",IF($F73&lt;TODAY(),"المتأخر",IF($H73&gt;0,"مدفوعة جزئيًا","مفتوحة"))))</x:f>
      </x:c>
      <x:c r="K73" s="54" t="str">
        <x:f>IF($B73="","",IF($I73=0,0,TODAY()-$F73))</x:f>
      </x:c>
      <x:c r="L73" s="54" t="str">
        <x:f>IF($B73="","",IF($I73=0,"مدفوعة",IF($F73&gt;=TODAY(),"غير مستحقة",IF(TODAY()-$F73&lt;=30,"1-30 يومًا",IF(TODAY()-$F73&lt;=60,"31-60 يومًا",IF(TODAY()-$F73&lt;=90,"61-90 يومًا","أكثر من 90 يومًا"))))))</x:f>
      </x:c>
      <x:c r="M73" s="54" t="str">
        <x:f>IF($A73="","",YEAR($A73))</x:f>
      </x:c>
      <x:c r="N73" s="36"/>
      <x:c r="O73" s="36"/>
    </x:row>
    <x:row r="74">
      <x:c r="A74" s="56"/>
      <x:c r="B74" s="36"/>
      <x:c r="C74" s="36"/>
      <x:c r="D74" s="36"/>
      <x:c r="E74" s="36"/>
      <x:c r="F74" s="56"/>
      <x:c r="G74" s="58"/>
      <x:c r="H74" s="59" t="str">
        <x:f>IF($B74="","",SUMIF(المدفوعات!$C$6:$C$505,$B74,المدفوعات!$F$6:$F$505))</x:f>
      </x:c>
      <x:c r="I74" s="59" t="str">
        <x:f>IF($B74="","",MAX(0,$G74-$H74))</x:f>
      </x:c>
      <x:c r="J74" s="54" t="str">
        <x:f>IF($B74="","",IF($I74=0,"مدفوعة",IF($F74&lt;TODAY(),"المتأخر",IF($H74&gt;0,"مدفوعة جزئيًا","مفتوحة"))))</x:f>
      </x:c>
      <x:c r="K74" s="54" t="str">
        <x:f>IF($B74="","",IF($I74=0,0,TODAY()-$F74))</x:f>
      </x:c>
      <x:c r="L74" s="54" t="str">
        <x:f>IF($B74="","",IF($I74=0,"مدفوعة",IF($F74&gt;=TODAY(),"غير مستحقة",IF(TODAY()-$F74&lt;=30,"1-30 يومًا",IF(TODAY()-$F74&lt;=60,"31-60 يومًا",IF(TODAY()-$F74&lt;=90,"61-90 يومًا","أكثر من 90 يومًا"))))))</x:f>
      </x:c>
      <x:c r="M74" s="54" t="str">
        <x:f>IF($A74="","",YEAR($A74))</x:f>
      </x:c>
      <x:c r="N74" s="36"/>
      <x:c r="O74" s="36"/>
    </x:row>
    <x:row r="75">
      <x:c r="A75" s="56"/>
      <x:c r="B75" s="36"/>
      <x:c r="C75" s="36"/>
      <x:c r="D75" s="36"/>
      <x:c r="E75" s="36"/>
      <x:c r="F75" s="56"/>
      <x:c r="G75" s="58"/>
      <x:c r="H75" s="59" t="str">
        <x:f>IF($B75="","",SUMIF(المدفوعات!$C$6:$C$505,$B75,المدفوعات!$F$6:$F$505))</x:f>
      </x:c>
      <x:c r="I75" s="59" t="str">
        <x:f>IF($B75="","",MAX(0,$G75-$H75))</x:f>
      </x:c>
      <x:c r="J75" s="54" t="str">
        <x:f>IF($B75="","",IF($I75=0,"مدفوعة",IF($F75&lt;TODAY(),"المتأخر",IF($H75&gt;0,"مدفوعة جزئيًا","مفتوحة"))))</x:f>
      </x:c>
      <x:c r="K75" s="54" t="str">
        <x:f>IF($B75="","",IF($I75=0,0,TODAY()-$F75))</x:f>
      </x:c>
      <x:c r="L75" s="54" t="str">
        <x:f>IF($B75="","",IF($I75=0,"مدفوعة",IF($F75&gt;=TODAY(),"غير مستحقة",IF(TODAY()-$F75&lt;=30,"1-30 يومًا",IF(TODAY()-$F75&lt;=60,"31-60 يومًا",IF(TODAY()-$F75&lt;=90,"61-90 يومًا","أكثر من 90 يومًا"))))))</x:f>
      </x:c>
      <x:c r="M75" s="54" t="str">
        <x:f>IF($A75="","",YEAR($A75))</x:f>
      </x:c>
      <x:c r="N75" s="36"/>
      <x:c r="O75" s="36"/>
    </x:row>
    <x:row r="76">
      <x:c r="A76" s="56"/>
      <x:c r="B76" s="36"/>
      <x:c r="C76" s="36"/>
      <x:c r="D76" s="36"/>
      <x:c r="E76" s="36"/>
      <x:c r="F76" s="56"/>
      <x:c r="G76" s="58"/>
      <x:c r="H76" s="59" t="str">
        <x:f>IF($B76="","",SUMIF(المدفوعات!$C$6:$C$505,$B76,المدفوعات!$F$6:$F$505))</x:f>
      </x:c>
      <x:c r="I76" s="59" t="str">
        <x:f>IF($B76="","",MAX(0,$G76-$H76))</x:f>
      </x:c>
      <x:c r="J76" s="54" t="str">
        <x:f>IF($B76="","",IF($I76=0,"مدفوعة",IF($F76&lt;TODAY(),"المتأخر",IF($H76&gt;0,"مدفوعة جزئيًا","مفتوحة"))))</x:f>
      </x:c>
      <x:c r="K76" s="54" t="str">
        <x:f>IF($B76="","",IF($I76=0,0,TODAY()-$F76))</x:f>
      </x:c>
      <x:c r="L76" s="54" t="str">
        <x:f>IF($B76="","",IF($I76=0,"مدفوعة",IF($F76&gt;=TODAY(),"غير مستحقة",IF(TODAY()-$F76&lt;=30,"1-30 يومًا",IF(TODAY()-$F76&lt;=60,"31-60 يومًا",IF(TODAY()-$F76&lt;=90,"61-90 يومًا","أكثر من 90 يومًا"))))))</x:f>
      </x:c>
      <x:c r="M76" s="54" t="str">
        <x:f>IF($A76="","",YEAR($A76))</x:f>
      </x:c>
      <x:c r="N76" s="36"/>
      <x:c r="O76" s="36"/>
    </x:row>
    <x:row r="77">
      <x:c r="A77" s="56"/>
      <x:c r="B77" s="36"/>
      <x:c r="C77" s="36"/>
      <x:c r="D77" s="36"/>
      <x:c r="E77" s="36"/>
      <x:c r="F77" s="56"/>
      <x:c r="G77" s="58"/>
      <x:c r="H77" s="59" t="str">
        <x:f>IF($B77="","",SUMIF(المدفوعات!$C$6:$C$505,$B77,المدفوعات!$F$6:$F$505))</x:f>
      </x:c>
      <x:c r="I77" s="59" t="str">
        <x:f>IF($B77="","",MAX(0,$G77-$H77))</x:f>
      </x:c>
      <x:c r="J77" s="54" t="str">
        <x:f>IF($B77="","",IF($I77=0,"مدفوعة",IF($F77&lt;TODAY(),"المتأخر",IF($H77&gt;0,"مدفوعة جزئيًا","مفتوحة"))))</x:f>
      </x:c>
      <x:c r="K77" s="54" t="str">
        <x:f>IF($B77="","",IF($I77=0,0,TODAY()-$F77))</x:f>
      </x:c>
      <x:c r="L77" s="54" t="str">
        <x:f>IF($B77="","",IF($I77=0,"مدفوعة",IF($F77&gt;=TODAY(),"غير مستحقة",IF(TODAY()-$F77&lt;=30,"1-30 يومًا",IF(TODAY()-$F77&lt;=60,"31-60 يومًا",IF(TODAY()-$F77&lt;=90,"61-90 يومًا","أكثر من 90 يومًا"))))))</x:f>
      </x:c>
      <x:c r="M77" s="54" t="str">
        <x:f>IF($A77="","",YEAR($A77))</x:f>
      </x:c>
      <x:c r="N77" s="36"/>
      <x:c r="O77" s="36"/>
    </x:row>
    <x:row r="78">
      <x:c r="A78" s="56"/>
      <x:c r="B78" s="36"/>
      <x:c r="C78" s="36"/>
      <x:c r="D78" s="36"/>
      <x:c r="E78" s="36"/>
      <x:c r="F78" s="56"/>
      <x:c r="G78" s="58"/>
      <x:c r="H78" s="59" t="str">
        <x:f>IF($B78="","",SUMIF(المدفوعات!$C$6:$C$505,$B78,المدفوعات!$F$6:$F$505))</x:f>
      </x:c>
      <x:c r="I78" s="59" t="str">
        <x:f>IF($B78="","",MAX(0,$G78-$H78))</x:f>
      </x:c>
      <x:c r="J78" s="54" t="str">
        <x:f>IF($B78="","",IF($I78=0,"مدفوعة",IF($F78&lt;TODAY(),"المتأخر",IF($H78&gt;0,"مدفوعة جزئيًا","مفتوحة"))))</x:f>
      </x:c>
      <x:c r="K78" s="54" t="str">
        <x:f>IF($B78="","",IF($I78=0,0,TODAY()-$F78))</x:f>
      </x:c>
      <x:c r="L78" s="54" t="str">
        <x:f>IF($B78="","",IF($I78=0,"مدفوعة",IF($F78&gt;=TODAY(),"غير مستحقة",IF(TODAY()-$F78&lt;=30,"1-30 يومًا",IF(TODAY()-$F78&lt;=60,"31-60 يومًا",IF(TODAY()-$F78&lt;=90,"61-90 يومًا","أكثر من 90 يومًا"))))))</x:f>
      </x:c>
      <x:c r="M78" s="54" t="str">
        <x:f>IF($A78="","",YEAR($A78))</x:f>
      </x:c>
      <x:c r="N78" s="36"/>
      <x:c r="O78" s="36"/>
    </x:row>
    <x:row r="79">
      <x:c r="A79" s="56"/>
      <x:c r="B79" s="36"/>
      <x:c r="C79" s="36"/>
      <x:c r="D79" s="36"/>
      <x:c r="E79" s="36"/>
      <x:c r="F79" s="56"/>
      <x:c r="G79" s="58"/>
      <x:c r="H79" s="59" t="str">
        <x:f>IF($B79="","",SUMIF(المدفوعات!$C$6:$C$505,$B79,المدفوعات!$F$6:$F$505))</x:f>
      </x:c>
      <x:c r="I79" s="59" t="str">
        <x:f>IF($B79="","",MAX(0,$G79-$H79))</x:f>
      </x:c>
      <x:c r="J79" s="54" t="str">
        <x:f>IF($B79="","",IF($I79=0,"مدفوعة",IF($F79&lt;TODAY(),"المتأخر",IF($H79&gt;0,"مدفوعة جزئيًا","مفتوحة"))))</x:f>
      </x:c>
      <x:c r="K79" s="54" t="str">
        <x:f>IF($B79="","",IF($I79=0,0,TODAY()-$F79))</x:f>
      </x:c>
      <x:c r="L79" s="54" t="str">
        <x:f>IF($B79="","",IF($I79=0,"مدفوعة",IF($F79&gt;=TODAY(),"غير مستحقة",IF(TODAY()-$F79&lt;=30,"1-30 يومًا",IF(TODAY()-$F79&lt;=60,"31-60 يومًا",IF(TODAY()-$F79&lt;=90,"61-90 يومًا","أكثر من 90 يومًا"))))))</x:f>
      </x:c>
      <x:c r="M79" s="54" t="str">
        <x:f>IF($A79="","",YEAR($A79))</x:f>
      </x:c>
      <x:c r="N79" s="36"/>
      <x:c r="O79" s="36"/>
    </x:row>
    <x:row r="80">
      <x:c r="A80" s="56"/>
      <x:c r="B80" s="36"/>
      <x:c r="C80" s="36"/>
      <x:c r="D80" s="36"/>
      <x:c r="E80" s="36"/>
      <x:c r="F80" s="56"/>
      <x:c r="G80" s="58"/>
      <x:c r="H80" s="59" t="str">
        <x:f>IF($B80="","",SUMIF(المدفوعات!$C$6:$C$505,$B80,المدفوعات!$F$6:$F$505))</x:f>
      </x:c>
      <x:c r="I80" s="59" t="str">
        <x:f>IF($B80="","",MAX(0,$G80-$H80))</x:f>
      </x:c>
      <x:c r="J80" s="54" t="str">
        <x:f>IF($B80="","",IF($I80=0,"مدفوعة",IF($F80&lt;TODAY(),"المتأخر",IF($H80&gt;0,"مدفوعة جزئيًا","مفتوحة"))))</x:f>
      </x:c>
      <x:c r="K80" s="54" t="str">
        <x:f>IF($B80="","",IF($I80=0,0,TODAY()-$F80))</x:f>
      </x:c>
      <x:c r="L80" s="54" t="str">
        <x:f>IF($B80="","",IF($I80=0,"مدفوعة",IF($F80&gt;=TODAY(),"غير مستحقة",IF(TODAY()-$F80&lt;=30,"1-30 يومًا",IF(TODAY()-$F80&lt;=60,"31-60 يومًا",IF(TODAY()-$F80&lt;=90,"61-90 يومًا","أكثر من 90 يومًا"))))))</x:f>
      </x:c>
      <x:c r="M80" s="54" t="str">
        <x:f>IF($A80="","",YEAR($A80))</x:f>
      </x:c>
      <x:c r="N80" s="36"/>
      <x:c r="O80" s="36"/>
    </x:row>
    <x:row r="81">
      <x:c r="A81" s="56"/>
      <x:c r="B81" s="36"/>
      <x:c r="C81" s="36"/>
      <x:c r="D81" s="36"/>
      <x:c r="E81" s="36"/>
      <x:c r="F81" s="56"/>
      <x:c r="G81" s="58"/>
      <x:c r="H81" s="59" t="str">
        <x:f>IF($B81="","",SUMIF(المدفوعات!$C$6:$C$505,$B81,المدفوعات!$F$6:$F$505))</x:f>
      </x:c>
      <x:c r="I81" s="59" t="str">
        <x:f>IF($B81="","",MAX(0,$G81-$H81))</x:f>
      </x:c>
      <x:c r="J81" s="54" t="str">
        <x:f>IF($B81="","",IF($I81=0,"مدفوعة",IF($F81&lt;TODAY(),"المتأخر",IF($H81&gt;0,"مدفوعة جزئيًا","مفتوحة"))))</x:f>
      </x:c>
      <x:c r="K81" s="54" t="str">
        <x:f>IF($B81="","",IF($I81=0,0,TODAY()-$F81))</x:f>
      </x:c>
      <x:c r="L81" s="54" t="str">
        <x:f>IF($B81="","",IF($I81=0,"مدفوعة",IF($F81&gt;=TODAY(),"غير مستحقة",IF(TODAY()-$F81&lt;=30,"1-30 يومًا",IF(TODAY()-$F81&lt;=60,"31-60 يومًا",IF(TODAY()-$F81&lt;=90,"61-90 يومًا","أكثر من 90 يومًا"))))))</x:f>
      </x:c>
      <x:c r="M81" s="54" t="str">
        <x:f>IF($A81="","",YEAR($A81))</x:f>
      </x:c>
      <x:c r="N81" s="36"/>
      <x:c r="O81" s="36"/>
    </x:row>
    <x:row r="82">
      <x:c r="A82" s="56"/>
      <x:c r="B82" s="36"/>
      <x:c r="C82" s="36"/>
      <x:c r="D82" s="36"/>
      <x:c r="E82" s="36"/>
      <x:c r="F82" s="56"/>
      <x:c r="G82" s="58"/>
      <x:c r="H82" s="59" t="str">
        <x:f>IF($B82="","",SUMIF(المدفوعات!$C$6:$C$505,$B82,المدفوعات!$F$6:$F$505))</x:f>
      </x:c>
      <x:c r="I82" s="59" t="str">
        <x:f>IF($B82="","",MAX(0,$G82-$H82))</x:f>
      </x:c>
      <x:c r="J82" s="54" t="str">
        <x:f>IF($B82="","",IF($I82=0,"مدفوعة",IF($F82&lt;TODAY(),"المتأخر",IF($H82&gt;0,"مدفوعة جزئيًا","مفتوحة"))))</x:f>
      </x:c>
      <x:c r="K82" s="54" t="str">
        <x:f>IF($B82="","",IF($I82=0,0,TODAY()-$F82))</x:f>
      </x:c>
      <x:c r="L82" s="54" t="str">
        <x:f>IF($B82="","",IF($I82=0,"مدفوعة",IF($F82&gt;=TODAY(),"غير مستحقة",IF(TODAY()-$F82&lt;=30,"1-30 يومًا",IF(TODAY()-$F82&lt;=60,"31-60 يومًا",IF(TODAY()-$F82&lt;=90,"61-90 يومًا","أكثر من 90 يومًا"))))))</x:f>
      </x:c>
      <x:c r="M82" s="54" t="str">
        <x:f>IF($A82="","",YEAR($A82))</x:f>
      </x:c>
      <x:c r="N82" s="36"/>
      <x:c r="O82" s="36"/>
    </x:row>
    <x:row r="83">
      <x:c r="A83" s="56"/>
      <x:c r="B83" s="36"/>
      <x:c r="C83" s="36"/>
      <x:c r="D83" s="36"/>
      <x:c r="E83" s="36"/>
      <x:c r="F83" s="56"/>
      <x:c r="G83" s="58"/>
      <x:c r="H83" s="59" t="str">
        <x:f>IF($B83="","",SUMIF(المدفوعات!$C$6:$C$505,$B83,المدفوعات!$F$6:$F$505))</x:f>
      </x:c>
      <x:c r="I83" s="59" t="str">
        <x:f>IF($B83="","",MAX(0,$G83-$H83))</x:f>
      </x:c>
      <x:c r="J83" s="54" t="str">
        <x:f>IF($B83="","",IF($I83=0,"مدفوعة",IF($F83&lt;TODAY(),"المتأخر",IF($H83&gt;0,"مدفوعة جزئيًا","مفتوحة"))))</x:f>
      </x:c>
      <x:c r="K83" s="54" t="str">
        <x:f>IF($B83="","",IF($I83=0,0,TODAY()-$F83))</x:f>
      </x:c>
      <x:c r="L83" s="54" t="str">
        <x:f>IF($B83="","",IF($I83=0,"مدفوعة",IF($F83&gt;=TODAY(),"غير مستحقة",IF(TODAY()-$F83&lt;=30,"1-30 يومًا",IF(TODAY()-$F83&lt;=60,"31-60 يومًا",IF(TODAY()-$F83&lt;=90,"61-90 يومًا","أكثر من 90 يومًا"))))))</x:f>
      </x:c>
      <x:c r="M83" s="54" t="str">
        <x:f>IF($A83="","",YEAR($A83))</x:f>
      </x:c>
      <x:c r="N83" s="36"/>
      <x:c r="O83" s="36"/>
    </x:row>
    <x:row r="84">
      <x:c r="A84" s="56"/>
      <x:c r="B84" s="36"/>
      <x:c r="C84" s="36"/>
      <x:c r="D84" s="36"/>
      <x:c r="E84" s="36"/>
      <x:c r="F84" s="56"/>
      <x:c r="G84" s="58"/>
      <x:c r="H84" s="59" t="str">
        <x:f>IF($B84="","",SUMIF(المدفوعات!$C$6:$C$505,$B84,المدفوعات!$F$6:$F$505))</x:f>
      </x:c>
      <x:c r="I84" s="59" t="str">
        <x:f>IF($B84="","",MAX(0,$G84-$H84))</x:f>
      </x:c>
      <x:c r="J84" s="54" t="str">
        <x:f>IF($B84="","",IF($I84=0,"مدفوعة",IF($F84&lt;TODAY(),"المتأخر",IF($H84&gt;0,"مدفوعة جزئيًا","مفتوحة"))))</x:f>
      </x:c>
      <x:c r="K84" s="54" t="str">
        <x:f>IF($B84="","",IF($I84=0,0,TODAY()-$F84))</x:f>
      </x:c>
      <x:c r="L84" s="54" t="str">
        <x:f>IF($B84="","",IF($I84=0,"مدفوعة",IF($F84&gt;=TODAY(),"غير مستحقة",IF(TODAY()-$F84&lt;=30,"1-30 يومًا",IF(TODAY()-$F84&lt;=60,"31-60 يومًا",IF(TODAY()-$F84&lt;=90,"61-90 يومًا","أكثر من 90 يومًا"))))))</x:f>
      </x:c>
      <x:c r="M84" s="54" t="str">
        <x:f>IF($A84="","",YEAR($A84))</x:f>
      </x:c>
      <x:c r="N84" s="36"/>
      <x:c r="O84" s="36"/>
    </x:row>
    <x:row r="85">
      <x:c r="A85" s="56"/>
      <x:c r="B85" s="36"/>
      <x:c r="C85" s="36"/>
      <x:c r="D85" s="36"/>
      <x:c r="E85" s="36"/>
      <x:c r="F85" s="56"/>
      <x:c r="G85" s="58"/>
      <x:c r="H85" s="59" t="str">
        <x:f>IF($B85="","",SUMIF(المدفوعات!$C$6:$C$505,$B85,المدفوعات!$F$6:$F$505))</x:f>
      </x:c>
      <x:c r="I85" s="59" t="str">
        <x:f>IF($B85="","",MAX(0,$G85-$H85))</x:f>
      </x:c>
      <x:c r="J85" s="54" t="str">
        <x:f>IF($B85="","",IF($I85=0,"مدفوعة",IF($F85&lt;TODAY(),"المتأخر",IF($H85&gt;0,"مدفوعة جزئيًا","مفتوحة"))))</x:f>
      </x:c>
      <x:c r="K85" s="54" t="str">
        <x:f>IF($B85="","",IF($I85=0,0,TODAY()-$F85))</x:f>
      </x:c>
      <x:c r="L85" s="54" t="str">
        <x:f>IF($B85="","",IF($I85=0,"مدفوعة",IF($F85&gt;=TODAY(),"غير مستحقة",IF(TODAY()-$F85&lt;=30,"1-30 يومًا",IF(TODAY()-$F85&lt;=60,"31-60 يومًا",IF(TODAY()-$F85&lt;=90,"61-90 يومًا","أكثر من 90 يومًا"))))))</x:f>
      </x:c>
      <x:c r="M85" s="54" t="str">
        <x:f>IF($A85="","",YEAR($A85))</x:f>
      </x:c>
      <x:c r="N85" s="36"/>
      <x:c r="O85" s="36"/>
    </x:row>
    <x:row r="86">
      <x:c r="A86" s="56"/>
      <x:c r="B86" s="36"/>
      <x:c r="C86" s="36"/>
      <x:c r="D86" s="36"/>
      <x:c r="E86" s="36"/>
      <x:c r="F86" s="56"/>
      <x:c r="G86" s="58"/>
      <x:c r="H86" s="59" t="str">
        <x:f>IF($B86="","",SUMIF(المدفوعات!$C$6:$C$505,$B86,المدفوعات!$F$6:$F$505))</x:f>
      </x:c>
      <x:c r="I86" s="59" t="str">
        <x:f>IF($B86="","",MAX(0,$G86-$H86))</x:f>
      </x:c>
      <x:c r="J86" s="54" t="str">
        <x:f>IF($B86="","",IF($I86=0,"مدفوعة",IF($F86&lt;TODAY(),"المتأخر",IF($H86&gt;0,"مدفوعة جزئيًا","مفتوحة"))))</x:f>
      </x:c>
      <x:c r="K86" s="54" t="str">
        <x:f>IF($B86="","",IF($I86=0,0,TODAY()-$F86))</x:f>
      </x:c>
      <x:c r="L86" s="54" t="str">
        <x:f>IF($B86="","",IF($I86=0,"مدفوعة",IF($F86&gt;=TODAY(),"غير مستحقة",IF(TODAY()-$F86&lt;=30,"1-30 يومًا",IF(TODAY()-$F86&lt;=60,"31-60 يومًا",IF(TODAY()-$F86&lt;=90,"61-90 يومًا","أكثر من 90 يومًا"))))))</x:f>
      </x:c>
      <x:c r="M86" s="54" t="str">
        <x:f>IF($A86="","",YEAR($A86))</x:f>
      </x:c>
      <x:c r="N86" s="36"/>
      <x:c r="O86" s="36"/>
    </x:row>
    <x:row r="87">
      <x:c r="A87" s="56"/>
      <x:c r="B87" s="36"/>
      <x:c r="C87" s="36"/>
      <x:c r="D87" s="36"/>
      <x:c r="E87" s="36"/>
      <x:c r="F87" s="56"/>
      <x:c r="G87" s="58"/>
      <x:c r="H87" s="59" t="str">
        <x:f>IF($B87="","",SUMIF(المدفوعات!$C$6:$C$505,$B87,المدفوعات!$F$6:$F$505))</x:f>
      </x:c>
      <x:c r="I87" s="59" t="str">
        <x:f>IF($B87="","",MAX(0,$G87-$H87))</x:f>
      </x:c>
      <x:c r="J87" s="54" t="str">
        <x:f>IF($B87="","",IF($I87=0,"مدفوعة",IF($F87&lt;TODAY(),"المتأخر",IF($H87&gt;0,"مدفوعة جزئيًا","مفتوحة"))))</x:f>
      </x:c>
      <x:c r="K87" s="54" t="str">
        <x:f>IF($B87="","",IF($I87=0,0,TODAY()-$F87))</x:f>
      </x:c>
      <x:c r="L87" s="54" t="str">
        <x:f>IF($B87="","",IF($I87=0,"مدفوعة",IF($F87&gt;=TODAY(),"غير مستحقة",IF(TODAY()-$F87&lt;=30,"1-30 يومًا",IF(TODAY()-$F87&lt;=60,"31-60 يومًا",IF(TODAY()-$F87&lt;=90,"61-90 يومًا","أكثر من 90 يومًا"))))))</x:f>
      </x:c>
      <x:c r="M87" s="54" t="str">
        <x:f>IF($A87="","",YEAR($A87))</x:f>
      </x:c>
      <x:c r="N87" s="36"/>
      <x:c r="O87" s="36"/>
    </x:row>
    <x:row r="88">
      <x:c r="A88" s="56"/>
      <x:c r="B88" s="36"/>
      <x:c r="C88" s="36"/>
      <x:c r="D88" s="36"/>
      <x:c r="E88" s="36"/>
      <x:c r="F88" s="56"/>
      <x:c r="G88" s="58"/>
      <x:c r="H88" s="59" t="str">
        <x:f>IF($B88="","",SUMIF(المدفوعات!$C$6:$C$505,$B88,المدفوعات!$F$6:$F$505))</x:f>
      </x:c>
      <x:c r="I88" s="59" t="str">
        <x:f>IF($B88="","",MAX(0,$G88-$H88))</x:f>
      </x:c>
      <x:c r="J88" s="54" t="str">
        <x:f>IF($B88="","",IF($I88=0,"مدفوعة",IF($F88&lt;TODAY(),"المتأخر",IF($H88&gt;0,"مدفوعة جزئيًا","مفتوحة"))))</x:f>
      </x:c>
      <x:c r="K88" s="54" t="str">
        <x:f>IF($B88="","",IF($I88=0,0,TODAY()-$F88))</x:f>
      </x:c>
      <x:c r="L88" s="54" t="str">
        <x:f>IF($B88="","",IF($I88=0,"مدفوعة",IF($F88&gt;=TODAY(),"غير مستحقة",IF(TODAY()-$F88&lt;=30,"1-30 يومًا",IF(TODAY()-$F88&lt;=60,"31-60 يومًا",IF(TODAY()-$F88&lt;=90,"61-90 يومًا","أكثر من 90 يومًا"))))))</x:f>
      </x:c>
      <x:c r="M88" s="54" t="str">
        <x:f>IF($A88="","",YEAR($A88))</x:f>
      </x:c>
      <x:c r="N88" s="36"/>
      <x:c r="O88" s="36"/>
    </x:row>
    <x:row r="89">
      <x:c r="A89" s="56"/>
      <x:c r="B89" s="36"/>
      <x:c r="C89" s="36"/>
      <x:c r="D89" s="36"/>
      <x:c r="E89" s="36"/>
      <x:c r="F89" s="56"/>
      <x:c r="G89" s="58"/>
      <x:c r="H89" s="59" t="str">
        <x:f>IF($B89="","",SUMIF(المدفوعات!$C$6:$C$505,$B89,المدفوعات!$F$6:$F$505))</x:f>
      </x:c>
      <x:c r="I89" s="59" t="str">
        <x:f>IF($B89="","",MAX(0,$G89-$H89))</x:f>
      </x:c>
      <x:c r="J89" s="54" t="str">
        <x:f>IF($B89="","",IF($I89=0,"مدفوعة",IF($F89&lt;TODAY(),"المتأخر",IF($H89&gt;0,"مدفوعة جزئيًا","مفتوحة"))))</x:f>
      </x:c>
      <x:c r="K89" s="54" t="str">
        <x:f>IF($B89="","",IF($I89=0,0,TODAY()-$F89))</x:f>
      </x:c>
      <x:c r="L89" s="54" t="str">
        <x:f>IF($B89="","",IF($I89=0,"مدفوعة",IF($F89&gt;=TODAY(),"غير مستحقة",IF(TODAY()-$F89&lt;=30,"1-30 يومًا",IF(TODAY()-$F89&lt;=60,"31-60 يومًا",IF(TODAY()-$F89&lt;=90,"61-90 يومًا","أكثر من 90 يومًا"))))))</x:f>
      </x:c>
      <x:c r="M89" s="54" t="str">
        <x:f>IF($A89="","",YEAR($A89))</x:f>
      </x:c>
      <x:c r="N89" s="36"/>
      <x:c r="O89" s="36"/>
    </x:row>
    <x:row r="90">
      <x:c r="A90" s="56"/>
      <x:c r="B90" s="36"/>
      <x:c r="C90" s="36"/>
      <x:c r="D90" s="36"/>
      <x:c r="E90" s="36"/>
      <x:c r="F90" s="56"/>
      <x:c r="G90" s="58"/>
      <x:c r="H90" s="59" t="str">
        <x:f>IF($B90="","",SUMIF(المدفوعات!$C$6:$C$505,$B90,المدفوعات!$F$6:$F$505))</x:f>
      </x:c>
      <x:c r="I90" s="59" t="str">
        <x:f>IF($B90="","",MAX(0,$G90-$H90))</x:f>
      </x:c>
      <x:c r="J90" s="54" t="str">
        <x:f>IF($B90="","",IF($I90=0,"مدفوعة",IF($F90&lt;TODAY(),"المتأخر",IF($H90&gt;0,"مدفوعة جزئيًا","مفتوحة"))))</x:f>
      </x:c>
      <x:c r="K90" s="54" t="str">
        <x:f>IF($B90="","",IF($I90=0,0,TODAY()-$F90))</x:f>
      </x:c>
      <x:c r="L90" s="54" t="str">
        <x:f>IF($B90="","",IF($I90=0,"مدفوعة",IF($F90&gt;=TODAY(),"غير مستحقة",IF(TODAY()-$F90&lt;=30,"1-30 يومًا",IF(TODAY()-$F90&lt;=60,"31-60 يومًا",IF(TODAY()-$F90&lt;=90,"61-90 يومًا","أكثر من 90 يومًا"))))))</x:f>
      </x:c>
      <x:c r="M90" s="54" t="str">
        <x:f>IF($A90="","",YEAR($A90))</x:f>
      </x:c>
      <x:c r="N90" s="36"/>
      <x:c r="O90" s="36"/>
    </x:row>
    <x:row r="91">
      <x:c r="A91" s="56"/>
      <x:c r="B91" s="36"/>
      <x:c r="C91" s="36"/>
      <x:c r="D91" s="36"/>
      <x:c r="E91" s="36"/>
      <x:c r="F91" s="56"/>
      <x:c r="G91" s="58"/>
      <x:c r="H91" s="59" t="str">
        <x:f>IF($B91="","",SUMIF(المدفوعات!$C$6:$C$505,$B91,المدفوعات!$F$6:$F$505))</x:f>
      </x:c>
      <x:c r="I91" s="59" t="str">
        <x:f>IF($B91="","",MAX(0,$G91-$H91))</x:f>
      </x:c>
      <x:c r="J91" s="54" t="str">
        <x:f>IF($B91="","",IF($I91=0,"مدفوعة",IF($F91&lt;TODAY(),"المتأخر",IF($H91&gt;0,"مدفوعة جزئيًا","مفتوحة"))))</x:f>
      </x:c>
      <x:c r="K91" s="54" t="str">
        <x:f>IF($B91="","",IF($I91=0,0,TODAY()-$F91))</x:f>
      </x:c>
      <x:c r="L91" s="54" t="str">
        <x:f>IF($B91="","",IF($I91=0,"مدفوعة",IF($F91&gt;=TODAY(),"غير مستحقة",IF(TODAY()-$F91&lt;=30,"1-30 يومًا",IF(TODAY()-$F91&lt;=60,"31-60 يومًا",IF(TODAY()-$F91&lt;=90,"61-90 يومًا","أكثر من 90 يومًا"))))))</x:f>
      </x:c>
      <x:c r="M91" s="54" t="str">
        <x:f>IF($A91="","",YEAR($A91))</x:f>
      </x:c>
      <x:c r="N91" s="36"/>
      <x:c r="O91" s="36"/>
    </x:row>
    <x:row r="92">
      <x:c r="A92" s="56"/>
      <x:c r="B92" s="36"/>
      <x:c r="C92" s="36"/>
      <x:c r="D92" s="36"/>
      <x:c r="E92" s="36"/>
      <x:c r="F92" s="56"/>
      <x:c r="G92" s="58"/>
      <x:c r="H92" s="59" t="str">
        <x:f>IF($B92="","",SUMIF(المدفوعات!$C$6:$C$505,$B92,المدفوعات!$F$6:$F$505))</x:f>
      </x:c>
      <x:c r="I92" s="59" t="str">
        <x:f>IF($B92="","",MAX(0,$G92-$H92))</x:f>
      </x:c>
      <x:c r="J92" s="54" t="str">
        <x:f>IF($B92="","",IF($I92=0,"مدفوعة",IF($F92&lt;TODAY(),"المتأخر",IF($H92&gt;0,"مدفوعة جزئيًا","مفتوحة"))))</x:f>
      </x:c>
      <x:c r="K92" s="54" t="str">
        <x:f>IF($B92="","",IF($I92=0,0,TODAY()-$F92))</x:f>
      </x:c>
      <x:c r="L92" s="54" t="str">
        <x:f>IF($B92="","",IF($I92=0,"مدفوعة",IF($F92&gt;=TODAY(),"غير مستحقة",IF(TODAY()-$F92&lt;=30,"1-30 يومًا",IF(TODAY()-$F92&lt;=60,"31-60 يومًا",IF(TODAY()-$F92&lt;=90,"61-90 يومًا","أكثر من 90 يومًا"))))))</x:f>
      </x:c>
      <x:c r="M92" s="54" t="str">
        <x:f>IF($A92="","",YEAR($A92))</x:f>
      </x:c>
      <x:c r="N92" s="36"/>
      <x:c r="O92" s="36"/>
    </x:row>
    <x:row r="93">
      <x:c r="A93" s="56"/>
      <x:c r="B93" s="36"/>
      <x:c r="C93" s="36"/>
      <x:c r="D93" s="36"/>
      <x:c r="E93" s="36"/>
      <x:c r="F93" s="56"/>
      <x:c r="G93" s="58"/>
      <x:c r="H93" s="59" t="str">
        <x:f>IF($B93="","",SUMIF(المدفوعات!$C$6:$C$505,$B93,المدفوعات!$F$6:$F$505))</x:f>
      </x:c>
      <x:c r="I93" s="59" t="str">
        <x:f>IF($B93="","",MAX(0,$G93-$H93))</x:f>
      </x:c>
      <x:c r="J93" s="54" t="str">
        <x:f>IF($B93="","",IF($I93=0,"مدفوعة",IF($F93&lt;TODAY(),"المتأخر",IF($H93&gt;0,"مدفوعة جزئيًا","مفتوحة"))))</x:f>
      </x:c>
      <x:c r="K93" s="54" t="str">
        <x:f>IF($B93="","",IF($I93=0,0,TODAY()-$F93))</x:f>
      </x:c>
      <x:c r="L93" s="54" t="str">
        <x:f>IF($B93="","",IF($I93=0,"مدفوعة",IF($F93&gt;=TODAY(),"غير مستحقة",IF(TODAY()-$F93&lt;=30,"1-30 يومًا",IF(TODAY()-$F93&lt;=60,"31-60 يومًا",IF(TODAY()-$F93&lt;=90,"61-90 يومًا","أكثر من 90 يومًا"))))))</x:f>
      </x:c>
      <x:c r="M93" s="54" t="str">
        <x:f>IF($A93="","",YEAR($A93))</x:f>
      </x:c>
      <x:c r="N93" s="36"/>
      <x:c r="O93" s="36"/>
    </x:row>
    <x:row r="94">
      <x:c r="A94" s="56"/>
      <x:c r="B94" s="36"/>
      <x:c r="C94" s="36"/>
      <x:c r="D94" s="36"/>
      <x:c r="E94" s="36"/>
      <x:c r="F94" s="56"/>
      <x:c r="G94" s="58"/>
      <x:c r="H94" s="59" t="str">
        <x:f>IF($B94="","",SUMIF(المدفوعات!$C$6:$C$505,$B94,المدفوعات!$F$6:$F$505))</x:f>
      </x:c>
      <x:c r="I94" s="59" t="str">
        <x:f>IF($B94="","",MAX(0,$G94-$H94))</x:f>
      </x:c>
      <x:c r="J94" s="54" t="str">
        <x:f>IF($B94="","",IF($I94=0,"مدفوعة",IF($F94&lt;TODAY(),"المتأخر",IF($H94&gt;0,"مدفوعة جزئيًا","مفتوحة"))))</x:f>
      </x:c>
      <x:c r="K94" s="54" t="str">
        <x:f>IF($B94="","",IF($I94=0,0,TODAY()-$F94))</x:f>
      </x:c>
      <x:c r="L94" s="54" t="str">
        <x:f>IF($B94="","",IF($I94=0,"مدفوعة",IF($F94&gt;=TODAY(),"غير مستحقة",IF(TODAY()-$F94&lt;=30,"1-30 يومًا",IF(TODAY()-$F94&lt;=60,"31-60 يومًا",IF(TODAY()-$F94&lt;=90,"61-90 يومًا","أكثر من 90 يومًا"))))))</x:f>
      </x:c>
      <x:c r="M94" s="54" t="str">
        <x:f>IF($A94="","",YEAR($A94))</x:f>
      </x:c>
      <x:c r="N94" s="36"/>
      <x:c r="O94" s="36"/>
    </x:row>
    <x:row r="95">
      <x:c r="A95" s="56"/>
      <x:c r="B95" s="36"/>
      <x:c r="C95" s="36"/>
      <x:c r="D95" s="36"/>
      <x:c r="E95" s="36"/>
      <x:c r="F95" s="56"/>
      <x:c r="G95" s="58"/>
      <x:c r="H95" s="59" t="str">
        <x:f>IF($B95="","",SUMIF(المدفوعات!$C$6:$C$505,$B95,المدفوعات!$F$6:$F$505))</x:f>
      </x:c>
      <x:c r="I95" s="59" t="str">
        <x:f>IF($B95="","",MAX(0,$G95-$H95))</x:f>
      </x:c>
      <x:c r="J95" s="54" t="str">
        <x:f>IF($B95="","",IF($I95=0,"مدفوعة",IF($F95&lt;TODAY(),"المتأخر",IF($H95&gt;0,"مدفوعة جزئيًا","مفتوحة"))))</x:f>
      </x:c>
      <x:c r="K95" s="54" t="str">
        <x:f>IF($B95="","",IF($I95=0,0,TODAY()-$F95))</x:f>
      </x:c>
      <x:c r="L95" s="54" t="str">
        <x:f>IF($B95="","",IF($I95=0,"مدفوعة",IF($F95&gt;=TODAY(),"غير مستحقة",IF(TODAY()-$F95&lt;=30,"1-30 يومًا",IF(TODAY()-$F95&lt;=60,"31-60 يومًا",IF(TODAY()-$F95&lt;=90,"61-90 يومًا","أكثر من 90 يومًا"))))))</x:f>
      </x:c>
      <x:c r="M95" s="54" t="str">
        <x:f>IF($A95="","",YEAR($A95))</x:f>
      </x:c>
      <x:c r="N95" s="36"/>
      <x:c r="O95" s="36"/>
    </x:row>
    <x:row r="96">
      <x:c r="A96" s="56"/>
      <x:c r="B96" s="36"/>
      <x:c r="C96" s="36"/>
      <x:c r="D96" s="36"/>
      <x:c r="E96" s="36"/>
      <x:c r="F96" s="56"/>
      <x:c r="G96" s="58"/>
      <x:c r="H96" s="59" t="str">
        <x:f>IF($B96="","",SUMIF(المدفوعات!$C$6:$C$505,$B96,المدفوعات!$F$6:$F$505))</x:f>
      </x:c>
      <x:c r="I96" s="59" t="str">
        <x:f>IF($B96="","",MAX(0,$G96-$H96))</x:f>
      </x:c>
      <x:c r="J96" s="54" t="str">
        <x:f>IF($B96="","",IF($I96=0,"مدفوعة",IF($F96&lt;TODAY(),"المتأخر",IF($H96&gt;0,"مدفوعة جزئيًا","مفتوحة"))))</x:f>
      </x:c>
      <x:c r="K96" s="54" t="str">
        <x:f>IF($B96="","",IF($I96=0,0,TODAY()-$F96))</x:f>
      </x:c>
      <x:c r="L96" s="54" t="str">
        <x:f>IF($B96="","",IF($I96=0,"مدفوعة",IF($F96&gt;=TODAY(),"غير مستحقة",IF(TODAY()-$F96&lt;=30,"1-30 يومًا",IF(TODAY()-$F96&lt;=60,"31-60 يومًا",IF(TODAY()-$F96&lt;=90,"61-90 يومًا","أكثر من 90 يومًا"))))))</x:f>
      </x:c>
      <x:c r="M96" s="54" t="str">
        <x:f>IF($A96="","",YEAR($A96))</x:f>
      </x:c>
      <x:c r="N96" s="36"/>
      <x:c r="O96" s="36"/>
    </x:row>
    <x:row r="97">
      <x:c r="A97" s="56"/>
      <x:c r="B97" s="36"/>
      <x:c r="C97" s="36"/>
      <x:c r="D97" s="36"/>
      <x:c r="E97" s="36"/>
      <x:c r="F97" s="56"/>
      <x:c r="G97" s="58"/>
      <x:c r="H97" s="59" t="str">
        <x:f>IF($B97="","",SUMIF(المدفوعات!$C$6:$C$505,$B97,المدفوعات!$F$6:$F$505))</x:f>
      </x:c>
      <x:c r="I97" s="59" t="str">
        <x:f>IF($B97="","",MAX(0,$G97-$H97))</x:f>
      </x:c>
      <x:c r="J97" s="54" t="str">
        <x:f>IF($B97="","",IF($I97=0,"مدفوعة",IF($F97&lt;TODAY(),"المتأخر",IF($H97&gt;0,"مدفوعة جزئيًا","مفتوحة"))))</x:f>
      </x:c>
      <x:c r="K97" s="54" t="str">
        <x:f>IF($B97="","",IF($I97=0,0,TODAY()-$F97))</x:f>
      </x:c>
      <x:c r="L97" s="54" t="str">
        <x:f>IF($B97="","",IF($I97=0,"مدفوعة",IF($F97&gt;=TODAY(),"غير مستحقة",IF(TODAY()-$F97&lt;=30,"1-30 يومًا",IF(TODAY()-$F97&lt;=60,"31-60 يومًا",IF(TODAY()-$F97&lt;=90,"61-90 يومًا","أكثر من 90 يومًا"))))))</x:f>
      </x:c>
      <x:c r="M97" s="54" t="str">
        <x:f>IF($A97="","",YEAR($A97))</x:f>
      </x:c>
      <x:c r="N97" s="36"/>
      <x:c r="O97" s="36"/>
    </x:row>
    <x:row r="98">
      <x:c r="A98" s="56"/>
      <x:c r="B98" s="36"/>
      <x:c r="C98" s="36"/>
      <x:c r="D98" s="36"/>
      <x:c r="E98" s="36"/>
      <x:c r="F98" s="56"/>
      <x:c r="G98" s="58"/>
      <x:c r="H98" s="59" t="str">
        <x:f>IF($B98="","",SUMIF(المدفوعات!$C$6:$C$505,$B98,المدفوعات!$F$6:$F$505))</x:f>
      </x:c>
      <x:c r="I98" s="59" t="str">
        <x:f>IF($B98="","",MAX(0,$G98-$H98))</x:f>
      </x:c>
      <x:c r="J98" s="54" t="str">
        <x:f>IF($B98="","",IF($I98=0,"مدفوعة",IF($F98&lt;TODAY(),"المتأخر",IF($H98&gt;0,"مدفوعة جزئيًا","مفتوحة"))))</x:f>
      </x:c>
      <x:c r="K98" s="54" t="str">
        <x:f>IF($B98="","",IF($I98=0,0,TODAY()-$F98))</x:f>
      </x:c>
      <x:c r="L98" s="54" t="str">
        <x:f>IF($B98="","",IF($I98=0,"مدفوعة",IF($F98&gt;=TODAY(),"غير مستحقة",IF(TODAY()-$F98&lt;=30,"1-30 يومًا",IF(TODAY()-$F98&lt;=60,"31-60 يومًا",IF(TODAY()-$F98&lt;=90,"61-90 يومًا","أكثر من 90 يومًا"))))))</x:f>
      </x:c>
      <x:c r="M98" s="54" t="str">
        <x:f>IF($A98="","",YEAR($A98))</x:f>
      </x:c>
      <x:c r="N98" s="36"/>
      <x:c r="O98" s="36"/>
    </x:row>
    <x:row r="99">
      <x:c r="A99" s="56"/>
      <x:c r="B99" s="36"/>
      <x:c r="C99" s="36"/>
      <x:c r="D99" s="36"/>
      <x:c r="E99" s="36"/>
      <x:c r="F99" s="56"/>
      <x:c r="G99" s="58"/>
      <x:c r="H99" s="59" t="str">
        <x:f>IF($B99="","",SUMIF(المدفوعات!$C$6:$C$505,$B99,المدفوعات!$F$6:$F$505))</x:f>
      </x:c>
      <x:c r="I99" s="59" t="str">
        <x:f>IF($B99="","",MAX(0,$G99-$H99))</x:f>
      </x:c>
      <x:c r="J99" s="54" t="str">
        <x:f>IF($B99="","",IF($I99=0,"مدفوعة",IF($F99&lt;TODAY(),"المتأخر",IF($H99&gt;0,"مدفوعة جزئيًا","مفتوحة"))))</x:f>
      </x:c>
      <x:c r="K99" s="54" t="str">
        <x:f>IF($B99="","",IF($I99=0,0,TODAY()-$F99))</x:f>
      </x:c>
      <x:c r="L99" s="54" t="str">
        <x:f>IF($B99="","",IF($I99=0,"مدفوعة",IF($F99&gt;=TODAY(),"غير مستحقة",IF(TODAY()-$F99&lt;=30,"1-30 يومًا",IF(TODAY()-$F99&lt;=60,"31-60 يومًا",IF(TODAY()-$F99&lt;=90,"61-90 يومًا","أكثر من 90 يومًا"))))))</x:f>
      </x:c>
      <x:c r="M99" s="54" t="str">
        <x:f>IF($A99="","",YEAR($A99))</x:f>
      </x:c>
      <x:c r="N99" s="36"/>
      <x:c r="O99" s="36"/>
    </x:row>
    <x:row r="100">
      <x:c r="A100" s="56"/>
      <x:c r="B100" s="36"/>
      <x:c r="C100" s="36"/>
      <x:c r="D100" s="36"/>
      <x:c r="E100" s="36"/>
      <x:c r="F100" s="56"/>
      <x:c r="G100" s="58"/>
      <x:c r="H100" s="59" t="str">
        <x:f>IF($B100="","",SUMIF(المدفوعات!$C$6:$C$505,$B100,المدفوعات!$F$6:$F$505))</x:f>
      </x:c>
      <x:c r="I100" s="59" t="str">
        <x:f>IF($B100="","",MAX(0,$G100-$H100))</x:f>
      </x:c>
      <x:c r="J100" s="54" t="str">
        <x:f>IF($B100="","",IF($I100=0,"مدفوعة",IF($F100&lt;TODAY(),"المتأخر",IF($H100&gt;0,"مدفوعة جزئيًا","مفتوحة"))))</x:f>
      </x:c>
      <x:c r="K100" s="54" t="str">
        <x:f>IF($B100="","",IF($I100=0,0,TODAY()-$F100))</x:f>
      </x:c>
      <x:c r="L100" s="54" t="str">
        <x:f>IF($B100="","",IF($I100=0,"مدفوعة",IF($F100&gt;=TODAY(),"غير مستحقة",IF(TODAY()-$F100&lt;=30,"1-30 يومًا",IF(TODAY()-$F100&lt;=60,"31-60 يومًا",IF(TODAY()-$F100&lt;=90,"61-90 يومًا","أكثر من 90 يومًا"))))))</x:f>
      </x:c>
      <x:c r="M100" s="54" t="str">
        <x:f>IF($A100="","",YEAR($A100))</x:f>
      </x:c>
      <x:c r="N100" s="36"/>
      <x:c r="O100" s="36"/>
    </x:row>
    <x:row r="101">
      <x:c r="A101" s="56"/>
      <x:c r="B101" s="36"/>
      <x:c r="C101" s="36"/>
      <x:c r="D101" s="36"/>
      <x:c r="E101" s="36"/>
      <x:c r="F101" s="56"/>
      <x:c r="G101" s="58"/>
      <x:c r="H101" s="59" t="str">
        <x:f>IF($B101="","",SUMIF(المدفوعات!$C$6:$C$505,$B101,المدفوعات!$F$6:$F$505))</x:f>
      </x:c>
      <x:c r="I101" s="59" t="str">
        <x:f>IF($B101="","",MAX(0,$G101-$H101))</x:f>
      </x:c>
      <x:c r="J101" s="54" t="str">
        <x:f>IF($B101="","",IF($I101=0,"مدفوعة",IF($F101&lt;TODAY(),"المتأخر",IF($H101&gt;0,"مدفوعة جزئيًا","مفتوحة"))))</x:f>
      </x:c>
      <x:c r="K101" s="54" t="str">
        <x:f>IF($B101="","",IF($I101=0,0,TODAY()-$F101))</x:f>
      </x:c>
      <x:c r="L101" s="54" t="str">
        <x:f>IF($B101="","",IF($I101=0,"مدفوعة",IF($F101&gt;=TODAY(),"غير مستحقة",IF(TODAY()-$F101&lt;=30,"1-30 يومًا",IF(TODAY()-$F101&lt;=60,"31-60 يومًا",IF(TODAY()-$F101&lt;=90,"61-90 يومًا","أكثر من 90 يومًا"))))))</x:f>
      </x:c>
      <x:c r="M101" s="54" t="str">
        <x:f>IF($A101="","",YEAR($A101))</x:f>
      </x:c>
      <x:c r="N101" s="36"/>
      <x:c r="O101" s="36"/>
    </x:row>
    <x:row r="102">
      <x:c r="A102" s="56"/>
      <x:c r="B102" s="36"/>
      <x:c r="C102" s="36"/>
      <x:c r="D102" s="36"/>
      <x:c r="E102" s="36"/>
      <x:c r="F102" s="56"/>
      <x:c r="G102" s="58"/>
      <x:c r="H102" s="59" t="str">
        <x:f>IF($B102="","",SUMIF(المدفوعات!$C$6:$C$505,$B102,المدفوعات!$F$6:$F$505))</x:f>
      </x:c>
      <x:c r="I102" s="59" t="str">
        <x:f>IF($B102="","",MAX(0,$G102-$H102))</x:f>
      </x:c>
      <x:c r="J102" s="54" t="str">
        <x:f>IF($B102="","",IF($I102=0,"مدفوعة",IF($F102&lt;TODAY(),"المتأخر",IF($H102&gt;0,"مدفوعة جزئيًا","مفتوحة"))))</x:f>
      </x:c>
      <x:c r="K102" s="54" t="str">
        <x:f>IF($B102="","",IF($I102=0,0,TODAY()-$F102))</x:f>
      </x:c>
      <x:c r="L102" s="54" t="str">
        <x:f>IF($B102="","",IF($I102=0,"مدفوعة",IF($F102&gt;=TODAY(),"غير مستحقة",IF(TODAY()-$F102&lt;=30,"1-30 يومًا",IF(TODAY()-$F102&lt;=60,"31-60 يومًا",IF(TODAY()-$F102&lt;=90,"61-90 يومًا","أكثر من 90 يومًا"))))))</x:f>
      </x:c>
      <x:c r="M102" s="54" t="str">
        <x:f>IF($A102="","",YEAR($A102))</x:f>
      </x:c>
      <x:c r="N102" s="36"/>
      <x:c r="O102" s="36"/>
    </x:row>
    <x:row r="103">
      <x:c r="A103" s="56"/>
      <x:c r="B103" s="36"/>
      <x:c r="C103" s="36"/>
      <x:c r="D103" s="36"/>
      <x:c r="E103" s="36"/>
      <x:c r="F103" s="56"/>
      <x:c r="G103" s="58"/>
      <x:c r="H103" s="59" t="str">
        <x:f>IF($B103="","",SUMIF(المدفوعات!$C$6:$C$505,$B103,المدفوعات!$F$6:$F$505))</x:f>
      </x:c>
      <x:c r="I103" s="59" t="str">
        <x:f>IF($B103="","",MAX(0,$G103-$H103))</x:f>
      </x:c>
      <x:c r="J103" s="54" t="str">
        <x:f>IF($B103="","",IF($I103=0,"مدفوعة",IF($F103&lt;TODAY(),"المتأخر",IF($H103&gt;0,"مدفوعة جزئيًا","مفتوحة"))))</x:f>
      </x:c>
      <x:c r="K103" s="54" t="str">
        <x:f>IF($B103="","",IF($I103=0,0,TODAY()-$F103))</x:f>
      </x:c>
      <x:c r="L103" s="54" t="str">
        <x:f>IF($B103="","",IF($I103=0,"مدفوعة",IF($F103&gt;=TODAY(),"غير مستحقة",IF(TODAY()-$F103&lt;=30,"1-30 يومًا",IF(TODAY()-$F103&lt;=60,"31-60 يومًا",IF(TODAY()-$F103&lt;=90,"61-90 يومًا","أكثر من 90 يومًا"))))))</x:f>
      </x:c>
      <x:c r="M103" s="54" t="str">
        <x:f>IF($A103="","",YEAR($A103))</x:f>
      </x:c>
      <x:c r="N103" s="36"/>
      <x:c r="O103" s="36"/>
    </x:row>
    <x:row r="104">
      <x:c r="A104" s="56"/>
      <x:c r="B104" s="36"/>
      <x:c r="C104" s="36"/>
      <x:c r="D104" s="36"/>
      <x:c r="E104" s="36"/>
      <x:c r="F104" s="56"/>
      <x:c r="G104" s="58"/>
      <x:c r="H104" s="59" t="str">
        <x:f>IF($B104="","",SUMIF(المدفوعات!$C$6:$C$505,$B104,المدفوعات!$F$6:$F$505))</x:f>
      </x:c>
      <x:c r="I104" s="59" t="str">
        <x:f>IF($B104="","",MAX(0,$G104-$H104))</x:f>
      </x:c>
      <x:c r="J104" s="54" t="str">
        <x:f>IF($B104="","",IF($I104=0,"مدفوعة",IF($F104&lt;TODAY(),"المتأخر",IF($H104&gt;0,"مدفوعة جزئيًا","مفتوحة"))))</x:f>
      </x:c>
      <x:c r="K104" s="54" t="str">
        <x:f>IF($B104="","",IF($I104=0,0,TODAY()-$F104))</x:f>
      </x:c>
      <x:c r="L104" s="54" t="str">
        <x:f>IF($B104="","",IF($I104=0,"مدفوعة",IF($F104&gt;=TODAY(),"غير مستحقة",IF(TODAY()-$F104&lt;=30,"1-30 يومًا",IF(TODAY()-$F104&lt;=60,"31-60 يومًا",IF(TODAY()-$F104&lt;=90,"61-90 يومًا","أكثر من 90 يومًا"))))))</x:f>
      </x:c>
      <x:c r="M104" s="54" t="str">
        <x:f>IF($A104="","",YEAR($A104))</x:f>
      </x:c>
      <x:c r="N104" s="36"/>
      <x:c r="O104" s="36"/>
    </x:row>
    <x:row r="105">
      <x:c r="A105" s="56"/>
      <x:c r="B105" s="36"/>
      <x:c r="C105" s="36"/>
      <x:c r="D105" s="36"/>
      <x:c r="E105" s="36"/>
      <x:c r="F105" s="56"/>
      <x:c r="G105" s="58"/>
      <x:c r="H105" s="59" t="str">
        <x:f>IF($B105="","",SUMIF(المدفوعات!$C$6:$C$505,$B105,المدفوعات!$F$6:$F$505))</x:f>
      </x:c>
      <x:c r="I105" s="59" t="str">
        <x:f>IF($B105="","",MAX(0,$G105-$H105))</x:f>
      </x:c>
      <x:c r="J105" s="54" t="str">
        <x:f>IF($B105="","",IF($I105=0,"مدفوعة",IF($F105&lt;TODAY(),"المتأخر",IF($H105&gt;0,"مدفوعة جزئيًا","مفتوحة"))))</x:f>
      </x:c>
      <x:c r="K105" s="54" t="str">
        <x:f>IF($B105="","",IF($I105=0,0,TODAY()-$F105))</x:f>
      </x:c>
      <x:c r="L105" s="54" t="str">
        <x:f>IF($B105="","",IF($I105=0,"مدفوعة",IF($F105&gt;=TODAY(),"غير مستحقة",IF(TODAY()-$F105&lt;=30,"1-30 يومًا",IF(TODAY()-$F105&lt;=60,"31-60 يومًا",IF(TODAY()-$F105&lt;=90,"61-90 يومًا","أكثر من 90 يومًا"))))))</x:f>
      </x:c>
      <x:c r="M105" s="54" t="str">
        <x:f>IF($A105="","",YEAR($A105))</x:f>
      </x:c>
      <x:c r="N105" s="36"/>
      <x:c r="O105" s="36"/>
    </x:row>
    <x:row r="106">
      <x:c r="A106" s="56"/>
      <x:c r="B106" s="36"/>
      <x:c r="C106" s="36"/>
      <x:c r="D106" s="36"/>
      <x:c r="E106" s="36"/>
      <x:c r="F106" s="56"/>
      <x:c r="G106" s="58"/>
      <x:c r="H106" s="59" t="str">
        <x:f>IF($B106="","",SUMIF(المدفوعات!$C$6:$C$505,$B106,المدفوعات!$F$6:$F$505))</x:f>
      </x:c>
      <x:c r="I106" s="59" t="str">
        <x:f>IF($B106="","",MAX(0,$G106-$H106))</x:f>
      </x:c>
      <x:c r="J106" s="54" t="str">
        <x:f>IF($B106="","",IF($I106=0,"مدفوعة",IF($F106&lt;TODAY(),"المتأخر",IF($H106&gt;0,"مدفوعة جزئيًا","مفتوحة"))))</x:f>
      </x:c>
      <x:c r="K106" s="54" t="str">
        <x:f>IF($B106="","",IF($I106=0,0,TODAY()-$F106))</x:f>
      </x:c>
      <x:c r="L106" s="54" t="str">
        <x:f>IF($B106="","",IF($I106=0,"مدفوعة",IF($F106&gt;=TODAY(),"غير مستحقة",IF(TODAY()-$F106&lt;=30,"1-30 يومًا",IF(TODAY()-$F106&lt;=60,"31-60 يومًا",IF(TODAY()-$F106&lt;=90,"61-90 يومًا","أكثر من 90 يومًا"))))))</x:f>
      </x:c>
      <x:c r="M106" s="54" t="str">
        <x:f>IF($A106="","",YEAR($A106))</x:f>
      </x:c>
      <x:c r="N106" s="36"/>
      <x:c r="O106" s="36"/>
    </x:row>
    <x:row r="107">
      <x:c r="A107" s="56"/>
      <x:c r="B107" s="36"/>
      <x:c r="C107" s="36"/>
      <x:c r="D107" s="36"/>
      <x:c r="E107" s="36"/>
      <x:c r="F107" s="56"/>
      <x:c r="G107" s="58"/>
      <x:c r="H107" s="59" t="str">
        <x:f>IF($B107="","",SUMIF(المدفوعات!$C$6:$C$505,$B107,المدفوعات!$F$6:$F$505))</x:f>
      </x:c>
      <x:c r="I107" s="59" t="str">
        <x:f>IF($B107="","",MAX(0,$G107-$H107))</x:f>
      </x:c>
      <x:c r="J107" s="54" t="str">
        <x:f>IF($B107="","",IF($I107=0,"مدفوعة",IF($F107&lt;TODAY(),"المتأخر",IF($H107&gt;0,"مدفوعة جزئيًا","مفتوحة"))))</x:f>
      </x:c>
      <x:c r="K107" s="54" t="str">
        <x:f>IF($B107="","",IF($I107=0,0,TODAY()-$F107))</x:f>
      </x:c>
      <x:c r="L107" s="54" t="str">
        <x:f>IF($B107="","",IF($I107=0,"مدفوعة",IF($F107&gt;=TODAY(),"غير مستحقة",IF(TODAY()-$F107&lt;=30,"1-30 يومًا",IF(TODAY()-$F107&lt;=60,"31-60 يومًا",IF(TODAY()-$F107&lt;=90,"61-90 يومًا","أكثر من 90 يومًا"))))))</x:f>
      </x:c>
      <x:c r="M107" s="54" t="str">
        <x:f>IF($A107="","",YEAR($A107))</x:f>
      </x:c>
      <x:c r="N107" s="36"/>
      <x:c r="O107" s="36"/>
    </x:row>
    <x:row r="108">
      <x:c r="A108" s="56"/>
      <x:c r="B108" s="36"/>
      <x:c r="C108" s="36"/>
      <x:c r="D108" s="36"/>
      <x:c r="E108" s="36"/>
      <x:c r="F108" s="56"/>
      <x:c r="G108" s="58"/>
      <x:c r="H108" s="59" t="str">
        <x:f>IF($B108="","",SUMIF(المدفوعات!$C$6:$C$505,$B108,المدفوعات!$F$6:$F$505))</x:f>
      </x:c>
      <x:c r="I108" s="59" t="str">
        <x:f>IF($B108="","",MAX(0,$G108-$H108))</x:f>
      </x:c>
      <x:c r="J108" s="54" t="str">
        <x:f>IF($B108="","",IF($I108=0,"مدفوعة",IF($F108&lt;TODAY(),"المتأخر",IF($H108&gt;0,"مدفوعة جزئيًا","مفتوحة"))))</x:f>
      </x:c>
      <x:c r="K108" s="54" t="str">
        <x:f>IF($B108="","",IF($I108=0,0,TODAY()-$F108))</x:f>
      </x:c>
      <x:c r="L108" s="54" t="str">
        <x:f>IF($B108="","",IF($I108=0,"مدفوعة",IF($F108&gt;=TODAY(),"غير مستحقة",IF(TODAY()-$F108&lt;=30,"1-30 يومًا",IF(TODAY()-$F108&lt;=60,"31-60 يومًا",IF(TODAY()-$F108&lt;=90,"61-90 يومًا","أكثر من 90 يومًا"))))))</x:f>
      </x:c>
      <x:c r="M108" s="54" t="str">
        <x:f>IF($A108="","",YEAR($A108))</x:f>
      </x:c>
      <x:c r="N108" s="36"/>
      <x:c r="O108" s="36"/>
    </x:row>
    <x:row r="109">
      <x:c r="A109" s="56"/>
      <x:c r="B109" s="36"/>
      <x:c r="C109" s="36"/>
      <x:c r="D109" s="36"/>
      <x:c r="E109" s="36"/>
      <x:c r="F109" s="56"/>
      <x:c r="G109" s="58"/>
      <x:c r="H109" s="59" t="str">
        <x:f>IF($B109="","",SUMIF(المدفوعات!$C$6:$C$505,$B109,المدفوعات!$F$6:$F$505))</x:f>
      </x:c>
      <x:c r="I109" s="59" t="str">
        <x:f>IF($B109="","",MAX(0,$G109-$H109))</x:f>
      </x:c>
      <x:c r="J109" s="54" t="str">
        <x:f>IF($B109="","",IF($I109=0,"مدفوعة",IF($F109&lt;TODAY(),"المتأخر",IF($H109&gt;0,"مدفوعة جزئيًا","مفتوحة"))))</x:f>
      </x:c>
      <x:c r="K109" s="54" t="str">
        <x:f>IF($B109="","",IF($I109=0,0,TODAY()-$F109))</x:f>
      </x:c>
      <x:c r="L109" s="54" t="str">
        <x:f>IF($B109="","",IF($I109=0,"مدفوعة",IF($F109&gt;=TODAY(),"غير مستحقة",IF(TODAY()-$F109&lt;=30,"1-30 يومًا",IF(TODAY()-$F109&lt;=60,"31-60 يومًا",IF(TODAY()-$F109&lt;=90,"61-90 يومًا","أكثر من 90 يومًا"))))))</x:f>
      </x:c>
      <x:c r="M109" s="54" t="str">
        <x:f>IF($A109="","",YEAR($A109))</x:f>
      </x:c>
      <x:c r="N109" s="36"/>
      <x:c r="O109" s="36"/>
    </x:row>
    <x:row r="110">
      <x:c r="A110" s="56"/>
      <x:c r="B110" s="36"/>
      <x:c r="C110" s="36"/>
      <x:c r="D110" s="36"/>
      <x:c r="E110" s="36"/>
      <x:c r="F110" s="56"/>
      <x:c r="G110" s="58"/>
      <x:c r="H110" s="59" t="str">
        <x:f>IF($B110="","",SUMIF(المدفوعات!$C$6:$C$505,$B110,المدفوعات!$F$6:$F$505))</x:f>
      </x:c>
      <x:c r="I110" s="59" t="str">
        <x:f>IF($B110="","",MAX(0,$G110-$H110))</x:f>
      </x:c>
      <x:c r="J110" s="54" t="str">
        <x:f>IF($B110="","",IF($I110=0,"مدفوعة",IF($F110&lt;TODAY(),"المتأخر",IF($H110&gt;0,"مدفوعة جزئيًا","مفتوحة"))))</x:f>
      </x:c>
      <x:c r="K110" s="54" t="str">
        <x:f>IF($B110="","",IF($I110=0,0,TODAY()-$F110))</x:f>
      </x:c>
      <x:c r="L110" s="54" t="str">
        <x:f>IF($B110="","",IF($I110=0,"مدفوعة",IF($F110&gt;=TODAY(),"غير مستحقة",IF(TODAY()-$F110&lt;=30,"1-30 يومًا",IF(TODAY()-$F110&lt;=60,"31-60 يومًا",IF(TODAY()-$F110&lt;=90,"61-90 يومًا","أكثر من 90 يومًا"))))))</x:f>
      </x:c>
      <x:c r="M110" s="54" t="str">
        <x:f>IF($A110="","",YEAR($A110))</x:f>
      </x:c>
      <x:c r="N110" s="36"/>
      <x:c r="O110" s="36"/>
    </x:row>
    <x:row r="111">
      <x:c r="A111" s="56"/>
      <x:c r="B111" s="36"/>
      <x:c r="C111" s="36"/>
      <x:c r="D111" s="36"/>
      <x:c r="E111" s="36"/>
      <x:c r="F111" s="56"/>
      <x:c r="G111" s="58"/>
      <x:c r="H111" s="59" t="str">
        <x:f>IF($B111="","",SUMIF(المدفوعات!$C$6:$C$505,$B111,المدفوعات!$F$6:$F$505))</x:f>
      </x:c>
      <x:c r="I111" s="59" t="str">
        <x:f>IF($B111="","",MAX(0,$G111-$H111))</x:f>
      </x:c>
      <x:c r="J111" s="54" t="str">
        <x:f>IF($B111="","",IF($I111=0,"مدفوعة",IF($F111&lt;TODAY(),"المتأخر",IF($H111&gt;0,"مدفوعة جزئيًا","مفتوحة"))))</x:f>
      </x:c>
      <x:c r="K111" s="54" t="str">
        <x:f>IF($B111="","",IF($I111=0,0,TODAY()-$F111))</x:f>
      </x:c>
      <x:c r="L111" s="54" t="str">
        <x:f>IF($B111="","",IF($I111=0,"مدفوعة",IF($F111&gt;=TODAY(),"غير مستحقة",IF(TODAY()-$F111&lt;=30,"1-30 يومًا",IF(TODAY()-$F111&lt;=60,"31-60 يومًا",IF(TODAY()-$F111&lt;=90,"61-90 يومًا","أكثر من 90 يومًا"))))))</x:f>
      </x:c>
      <x:c r="M111" s="54" t="str">
        <x:f>IF($A111="","",YEAR($A111))</x:f>
      </x:c>
      <x:c r="N111" s="36"/>
      <x:c r="O111" s="36"/>
    </x:row>
    <x:row r="112">
      <x:c r="A112" s="56"/>
      <x:c r="B112" s="36"/>
      <x:c r="C112" s="36"/>
      <x:c r="D112" s="36"/>
      <x:c r="E112" s="36"/>
      <x:c r="F112" s="56"/>
      <x:c r="G112" s="58"/>
      <x:c r="H112" s="59" t="str">
        <x:f>IF($B112="","",SUMIF(المدفوعات!$C$6:$C$505,$B112,المدفوعات!$F$6:$F$505))</x:f>
      </x:c>
      <x:c r="I112" s="59" t="str">
        <x:f>IF($B112="","",MAX(0,$G112-$H112))</x:f>
      </x:c>
      <x:c r="J112" s="54" t="str">
        <x:f>IF($B112="","",IF($I112=0,"مدفوعة",IF($F112&lt;TODAY(),"المتأخر",IF($H112&gt;0,"مدفوعة جزئيًا","مفتوحة"))))</x:f>
      </x:c>
      <x:c r="K112" s="54" t="str">
        <x:f>IF($B112="","",IF($I112=0,0,TODAY()-$F112))</x:f>
      </x:c>
      <x:c r="L112" s="54" t="str">
        <x:f>IF($B112="","",IF($I112=0,"مدفوعة",IF($F112&gt;=TODAY(),"غير مستحقة",IF(TODAY()-$F112&lt;=30,"1-30 يومًا",IF(TODAY()-$F112&lt;=60,"31-60 يومًا",IF(TODAY()-$F112&lt;=90,"61-90 يومًا","أكثر من 90 يومًا"))))))</x:f>
      </x:c>
      <x:c r="M112" s="54" t="str">
        <x:f>IF($A112="","",YEAR($A112))</x:f>
      </x:c>
      <x:c r="N112" s="36"/>
      <x:c r="O112" s="36"/>
    </x:row>
    <x:row r="113">
      <x:c r="A113" s="56"/>
      <x:c r="B113" s="36"/>
      <x:c r="C113" s="36"/>
      <x:c r="D113" s="36"/>
      <x:c r="E113" s="36"/>
      <x:c r="F113" s="56"/>
      <x:c r="G113" s="58"/>
      <x:c r="H113" s="59" t="str">
        <x:f>IF($B113="","",SUMIF(المدفوعات!$C$6:$C$505,$B113,المدفوعات!$F$6:$F$505))</x:f>
      </x:c>
      <x:c r="I113" s="59" t="str">
        <x:f>IF($B113="","",MAX(0,$G113-$H113))</x:f>
      </x:c>
      <x:c r="J113" s="54" t="str">
        <x:f>IF($B113="","",IF($I113=0,"مدفوعة",IF($F113&lt;TODAY(),"المتأخر",IF($H113&gt;0,"مدفوعة جزئيًا","مفتوحة"))))</x:f>
      </x:c>
      <x:c r="K113" s="54" t="str">
        <x:f>IF($B113="","",IF($I113=0,0,TODAY()-$F113))</x:f>
      </x:c>
      <x:c r="L113" s="54" t="str">
        <x:f>IF($B113="","",IF($I113=0,"مدفوعة",IF($F113&gt;=TODAY(),"غير مستحقة",IF(TODAY()-$F113&lt;=30,"1-30 يومًا",IF(TODAY()-$F113&lt;=60,"31-60 يومًا",IF(TODAY()-$F113&lt;=90,"61-90 يومًا","أكثر من 90 يومًا"))))))</x:f>
      </x:c>
      <x:c r="M113" s="54" t="str">
        <x:f>IF($A113="","",YEAR($A113))</x:f>
      </x:c>
      <x:c r="N113" s="36"/>
      <x:c r="O113" s="36"/>
    </x:row>
    <x:row r="114">
      <x:c r="A114" s="56"/>
      <x:c r="B114" s="36"/>
      <x:c r="C114" s="36"/>
      <x:c r="D114" s="36"/>
      <x:c r="E114" s="36"/>
      <x:c r="F114" s="56"/>
      <x:c r="G114" s="58"/>
      <x:c r="H114" s="59" t="str">
        <x:f>IF($B114="","",SUMIF(المدفوعات!$C$6:$C$505,$B114,المدفوعات!$F$6:$F$505))</x:f>
      </x:c>
      <x:c r="I114" s="59" t="str">
        <x:f>IF($B114="","",MAX(0,$G114-$H114))</x:f>
      </x:c>
      <x:c r="J114" s="54" t="str">
        <x:f>IF($B114="","",IF($I114=0,"مدفوعة",IF($F114&lt;TODAY(),"المتأخر",IF($H114&gt;0,"مدفوعة جزئيًا","مفتوحة"))))</x:f>
      </x:c>
      <x:c r="K114" s="54" t="str">
        <x:f>IF($B114="","",IF($I114=0,0,TODAY()-$F114))</x:f>
      </x:c>
      <x:c r="L114" s="54" t="str">
        <x:f>IF($B114="","",IF($I114=0,"مدفوعة",IF($F114&gt;=TODAY(),"غير مستحقة",IF(TODAY()-$F114&lt;=30,"1-30 يومًا",IF(TODAY()-$F114&lt;=60,"31-60 يومًا",IF(TODAY()-$F114&lt;=90,"61-90 يومًا","أكثر من 90 يومًا"))))))</x:f>
      </x:c>
      <x:c r="M114" s="54" t="str">
        <x:f>IF($A114="","",YEAR($A114))</x:f>
      </x:c>
      <x:c r="N114" s="36"/>
      <x:c r="O114" s="36"/>
    </x:row>
    <x:row r="115">
      <x:c r="A115" s="56"/>
      <x:c r="B115" s="36"/>
      <x:c r="C115" s="36"/>
      <x:c r="D115" s="36"/>
      <x:c r="E115" s="36"/>
      <x:c r="F115" s="56"/>
      <x:c r="G115" s="58"/>
      <x:c r="H115" s="59" t="str">
        <x:f>IF($B115="","",SUMIF(المدفوعات!$C$6:$C$505,$B115,المدفوعات!$F$6:$F$505))</x:f>
      </x:c>
      <x:c r="I115" s="59" t="str">
        <x:f>IF($B115="","",MAX(0,$G115-$H115))</x:f>
      </x:c>
      <x:c r="J115" s="54" t="str">
        <x:f>IF($B115="","",IF($I115=0,"مدفوعة",IF($F115&lt;TODAY(),"المتأخر",IF($H115&gt;0,"مدفوعة جزئيًا","مفتوحة"))))</x:f>
      </x:c>
      <x:c r="K115" s="54" t="str">
        <x:f>IF($B115="","",IF($I115=0,0,TODAY()-$F115))</x:f>
      </x:c>
      <x:c r="L115" s="54" t="str">
        <x:f>IF($B115="","",IF($I115=0,"مدفوعة",IF($F115&gt;=TODAY(),"غير مستحقة",IF(TODAY()-$F115&lt;=30,"1-30 يومًا",IF(TODAY()-$F115&lt;=60,"31-60 يومًا",IF(TODAY()-$F115&lt;=90,"61-90 يومًا","أكثر من 90 يومًا"))))))</x:f>
      </x:c>
      <x:c r="M115" s="54" t="str">
        <x:f>IF($A115="","",YEAR($A115))</x:f>
      </x:c>
      <x:c r="N115" s="36"/>
      <x:c r="O115" s="36"/>
    </x:row>
    <x:row r="116">
      <x:c r="A116" s="56"/>
      <x:c r="B116" s="36"/>
      <x:c r="C116" s="36"/>
      <x:c r="D116" s="36"/>
      <x:c r="E116" s="36"/>
      <x:c r="F116" s="56"/>
      <x:c r="G116" s="58"/>
      <x:c r="H116" s="59" t="str">
        <x:f>IF($B116="","",SUMIF(المدفوعات!$C$6:$C$505,$B116,المدفوعات!$F$6:$F$505))</x:f>
      </x:c>
      <x:c r="I116" s="59" t="str">
        <x:f>IF($B116="","",MAX(0,$G116-$H116))</x:f>
      </x:c>
      <x:c r="J116" s="54" t="str">
        <x:f>IF($B116="","",IF($I116=0,"مدفوعة",IF($F116&lt;TODAY(),"المتأخر",IF($H116&gt;0,"مدفوعة جزئيًا","مفتوحة"))))</x:f>
      </x:c>
      <x:c r="K116" s="54" t="str">
        <x:f>IF($B116="","",IF($I116=0,0,TODAY()-$F116))</x:f>
      </x:c>
      <x:c r="L116" s="54" t="str">
        <x:f>IF($B116="","",IF($I116=0,"مدفوعة",IF($F116&gt;=TODAY(),"غير مستحقة",IF(TODAY()-$F116&lt;=30,"1-30 يومًا",IF(TODAY()-$F116&lt;=60,"31-60 يومًا",IF(TODAY()-$F116&lt;=90,"61-90 يومًا","أكثر من 90 يومًا"))))))</x:f>
      </x:c>
      <x:c r="M116" s="54" t="str">
        <x:f>IF($A116="","",YEAR($A116))</x:f>
      </x:c>
      <x:c r="N116" s="36"/>
      <x:c r="O116" s="36"/>
    </x:row>
    <x:row r="117">
      <x:c r="A117" s="56"/>
      <x:c r="B117" s="36"/>
      <x:c r="C117" s="36"/>
      <x:c r="D117" s="36"/>
      <x:c r="E117" s="36"/>
      <x:c r="F117" s="56"/>
      <x:c r="G117" s="58"/>
      <x:c r="H117" s="59" t="str">
        <x:f>IF($B117="","",SUMIF(المدفوعات!$C$6:$C$505,$B117,المدفوعات!$F$6:$F$505))</x:f>
      </x:c>
      <x:c r="I117" s="59" t="str">
        <x:f>IF($B117="","",MAX(0,$G117-$H117))</x:f>
      </x:c>
      <x:c r="J117" s="54" t="str">
        <x:f>IF($B117="","",IF($I117=0,"مدفوعة",IF($F117&lt;TODAY(),"المتأخر",IF($H117&gt;0,"مدفوعة جزئيًا","مفتوحة"))))</x:f>
      </x:c>
      <x:c r="K117" s="54" t="str">
        <x:f>IF($B117="","",IF($I117=0,0,TODAY()-$F117))</x:f>
      </x:c>
      <x:c r="L117" s="54" t="str">
        <x:f>IF($B117="","",IF($I117=0,"مدفوعة",IF($F117&gt;=TODAY(),"غير مستحقة",IF(TODAY()-$F117&lt;=30,"1-30 يومًا",IF(TODAY()-$F117&lt;=60,"31-60 يومًا",IF(TODAY()-$F117&lt;=90,"61-90 يومًا","أكثر من 90 يومًا"))))))</x:f>
      </x:c>
      <x:c r="M117" s="54" t="str">
        <x:f>IF($A117="","",YEAR($A117))</x:f>
      </x:c>
      <x:c r="N117" s="36"/>
      <x:c r="O117" s="36"/>
    </x:row>
    <x:row r="118">
      <x:c r="A118" s="56"/>
      <x:c r="B118" s="36"/>
      <x:c r="C118" s="36"/>
      <x:c r="D118" s="36"/>
      <x:c r="E118" s="36"/>
      <x:c r="F118" s="56"/>
      <x:c r="G118" s="58"/>
      <x:c r="H118" s="59" t="str">
        <x:f>IF($B118="","",SUMIF(المدفوعات!$C$6:$C$505,$B118,المدفوعات!$F$6:$F$505))</x:f>
      </x:c>
      <x:c r="I118" s="59" t="str">
        <x:f>IF($B118="","",MAX(0,$G118-$H118))</x:f>
      </x:c>
      <x:c r="J118" s="54" t="str">
        <x:f>IF($B118="","",IF($I118=0,"مدفوعة",IF($F118&lt;TODAY(),"المتأخر",IF($H118&gt;0,"مدفوعة جزئيًا","مفتوحة"))))</x:f>
      </x:c>
      <x:c r="K118" s="54" t="str">
        <x:f>IF($B118="","",IF($I118=0,0,TODAY()-$F118))</x:f>
      </x:c>
      <x:c r="L118" s="54" t="str">
        <x:f>IF($B118="","",IF($I118=0,"مدفوعة",IF($F118&gt;=TODAY(),"غير مستحقة",IF(TODAY()-$F118&lt;=30,"1-30 يومًا",IF(TODAY()-$F118&lt;=60,"31-60 يومًا",IF(TODAY()-$F118&lt;=90,"61-90 يومًا","أكثر من 90 يومًا"))))))</x:f>
      </x:c>
      <x:c r="M118" s="54" t="str">
        <x:f>IF($A118="","",YEAR($A118))</x:f>
      </x:c>
      <x:c r="N118" s="36"/>
      <x:c r="O118" s="36"/>
    </x:row>
    <x:row r="119">
      <x:c r="A119" s="56"/>
      <x:c r="B119" s="36"/>
      <x:c r="C119" s="36"/>
      <x:c r="D119" s="36"/>
      <x:c r="E119" s="36"/>
      <x:c r="F119" s="56"/>
      <x:c r="G119" s="58"/>
      <x:c r="H119" s="59" t="str">
        <x:f>IF($B119="","",SUMIF(المدفوعات!$C$6:$C$505,$B119,المدفوعات!$F$6:$F$505))</x:f>
      </x:c>
      <x:c r="I119" s="59" t="str">
        <x:f>IF($B119="","",MAX(0,$G119-$H119))</x:f>
      </x:c>
      <x:c r="J119" s="54" t="str">
        <x:f>IF($B119="","",IF($I119=0,"مدفوعة",IF($F119&lt;TODAY(),"المتأخر",IF($H119&gt;0,"مدفوعة جزئيًا","مفتوحة"))))</x:f>
      </x:c>
      <x:c r="K119" s="54" t="str">
        <x:f>IF($B119="","",IF($I119=0,0,TODAY()-$F119))</x:f>
      </x:c>
      <x:c r="L119" s="54" t="str">
        <x:f>IF($B119="","",IF($I119=0,"مدفوعة",IF($F119&gt;=TODAY(),"غير مستحقة",IF(TODAY()-$F119&lt;=30,"1-30 يومًا",IF(TODAY()-$F119&lt;=60,"31-60 يومًا",IF(TODAY()-$F119&lt;=90,"61-90 يومًا","أكثر من 90 يومًا"))))))</x:f>
      </x:c>
      <x:c r="M119" s="54" t="str">
        <x:f>IF($A119="","",YEAR($A119))</x:f>
      </x:c>
      <x:c r="N119" s="36"/>
      <x:c r="O119" s="36"/>
    </x:row>
    <x:row r="120">
      <x:c r="A120" s="56"/>
      <x:c r="B120" s="36"/>
      <x:c r="C120" s="36"/>
      <x:c r="D120" s="36"/>
      <x:c r="E120" s="36"/>
      <x:c r="F120" s="56"/>
      <x:c r="G120" s="58"/>
      <x:c r="H120" s="59" t="str">
        <x:f>IF($B120="","",SUMIF(المدفوعات!$C$6:$C$505,$B120,المدفوعات!$F$6:$F$505))</x:f>
      </x:c>
      <x:c r="I120" s="59" t="str">
        <x:f>IF($B120="","",MAX(0,$G120-$H120))</x:f>
      </x:c>
      <x:c r="J120" s="54" t="str">
        <x:f>IF($B120="","",IF($I120=0,"مدفوعة",IF($F120&lt;TODAY(),"المتأخر",IF($H120&gt;0,"مدفوعة جزئيًا","مفتوحة"))))</x:f>
      </x:c>
      <x:c r="K120" s="54" t="str">
        <x:f>IF($B120="","",IF($I120=0,0,TODAY()-$F120))</x:f>
      </x:c>
      <x:c r="L120" s="54" t="str">
        <x:f>IF($B120="","",IF($I120=0,"مدفوعة",IF($F120&gt;=TODAY(),"غير مستحقة",IF(TODAY()-$F120&lt;=30,"1-30 يومًا",IF(TODAY()-$F120&lt;=60,"31-60 يومًا",IF(TODAY()-$F120&lt;=90,"61-90 يومًا","أكثر من 90 يومًا"))))))</x:f>
      </x:c>
      <x:c r="M120" s="54" t="str">
        <x:f>IF($A120="","",YEAR($A120))</x:f>
      </x:c>
      <x:c r="N120" s="36"/>
      <x:c r="O120" s="36"/>
    </x:row>
    <x:row r="121">
      <x:c r="A121" s="56"/>
      <x:c r="B121" s="36"/>
      <x:c r="C121" s="36"/>
      <x:c r="D121" s="36"/>
      <x:c r="E121" s="36"/>
      <x:c r="F121" s="56"/>
      <x:c r="G121" s="58"/>
      <x:c r="H121" s="59" t="str">
        <x:f>IF($B121="","",SUMIF(المدفوعات!$C$6:$C$505,$B121,المدفوعات!$F$6:$F$505))</x:f>
      </x:c>
      <x:c r="I121" s="59" t="str">
        <x:f>IF($B121="","",MAX(0,$G121-$H121))</x:f>
      </x:c>
      <x:c r="J121" s="54" t="str">
        <x:f>IF($B121="","",IF($I121=0,"مدفوعة",IF($F121&lt;TODAY(),"المتأخر",IF($H121&gt;0,"مدفوعة جزئيًا","مفتوحة"))))</x:f>
      </x:c>
      <x:c r="K121" s="54" t="str">
        <x:f>IF($B121="","",IF($I121=0,0,TODAY()-$F121))</x:f>
      </x:c>
      <x:c r="L121" s="54" t="str">
        <x:f>IF($B121="","",IF($I121=0,"مدفوعة",IF($F121&gt;=TODAY(),"غير مستحقة",IF(TODAY()-$F121&lt;=30,"1-30 يومًا",IF(TODAY()-$F121&lt;=60,"31-60 يومًا",IF(TODAY()-$F121&lt;=90,"61-90 يومًا","أكثر من 90 يومًا"))))))</x:f>
      </x:c>
      <x:c r="M121" s="54" t="str">
        <x:f>IF($A121="","",YEAR($A121))</x:f>
      </x:c>
      <x:c r="N121" s="36"/>
      <x:c r="O121" s="36"/>
    </x:row>
    <x:row r="122">
      <x:c r="A122" s="56"/>
      <x:c r="B122" s="36"/>
      <x:c r="C122" s="36"/>
      <x:c r="D122" s="36"/>
      <x:c r="E122" s="36"/>
      <x:c r="F122" s="56"/>
      <x:c r="G122" s="58"/>
      <x:c r="H122" s="59" t="str">
        <x:f>IF($B122="","",SUMIF(المدفوعات!$C$6:$C$505,$B122,المدفوعات!$F$6:$F$505))</x:f>
      </x:c>
      <x:c r="I122" s="59" t="str">
        <x:f>IF($B122="","",MAX(0,$G122-$H122))</x:f>
      </x:c>
      <x:c r="J122" s="54" t="str">
        <x:f>IF($B122="","",IF($I122=0,"مدفوعة",IF($F122&lt;TODAY(),"المتأخر",IF($H122&gt;0,"مدفوعة جزئيًا","مفتوحة"))))</x:f>
      </x:c>
      <x:c r="K122" s="54" t="str">
        <x:f>IF($B122="","",IF($I122=0,0,TODAY()-$F122))</x:f>
      </x:c>
      <x:c r="L122" s="54" t="str">
        <x:f>IF($B122="","",IF($I122=0,"مدفوعة",IF($F122&gt;=TODAY(),"غير مستحقة",IF(TODAY()-$F122&lt;=30,"1-30 يومًا",IF(TODAY()-$F122&lt;=60,"31-60 يومًا",IF(TODAY()-$F122&lt;=90,"61-90 يومًا","أكثر من 90 يومًا"))))))</x:f>
      </x:c>
      <x:c r="M122" s="54" t="str">
        <x:f>IF($A122="","",YEAR($A122))</x:f>
      </x:c>
      <x:c r="N122" s="36"/>
      <x:c r="O122" s="36"/>
    </x:row>
    <x:row r="123">
      <x:c r="A123" s="56"/>
      <x:c r="B123" s="36"/>
      <x:c r="C123" s="36"/>
      <x:c r="D123" s="36"/>
      <x:c r="E123" s="36"/>
      <x:c r="F123" s="56"/>
      <x:c r="G123" s="58"/>
      <x:c r="H123" s="59" t="str">
        <x:f>IF($B123="","",SUMIF(المدفوعات!$C$6:$C$505,$B123,المدفوعات!$F$6:$F$505))</x:f>
      </x:c>
      <x:c r="I123" s="59" t="str">
        <x:f>IF($B123="","",MAX(0,$G123-$H123))</x:f>
      </x:c>
      <x:c r="J123" s="54" t="str">
        <x:f>IF($B123="","",IF($I123=0,"مدفوعة",IF($F123&lt;TODAY(),"المتأخر",IF($H123&gt;0,"مدفوعة جزئيًا","مفتوحة"))))</x:f>
      </x:c>
      <x:c r="K123" s="54" t="str">
        <x:f>IF($B123="","",IF($I123=0,0,TODAY()-$F123))</x:f>
      </x:c>
      <x:c r="L123" s="54" t="str">
        <x:f>IF($B123="","",IF($I123=0,"مدفوعة",IF($F123&gt;=TODAY(),"غير مستحقة",IF(TODAY()-$F123&lt;=30,"1-30 يومًا",IF(TODAY()-$F123&lt;=60,"31-60 يومًا",IF(TODAY()-$F123&lt;=90,"61-90 يومًا","أكثر من 90 يومًا"))))))</x:f>
      </x:c>
      <x:c r="M123" s="54" t="str">
        <x:f>IF($A123="","",YEAR($A123))</x:f>
      </x:c>
      <x:c r="N123" s="36"/>
      <x:c r="O123" s="36"/>
    </x:row>
    <x:row r="124">
      <x:c r="A124" s="56"/>
      <x:c r="B124" s="36"/>
      <x:c r="C124" s="36"/>
      <x:c r="D124" s="36"/>
      <x:c r="E124" s="36"/>
      <x:c r="F124" s="56"/>
      <x:c r="G124" s="58"/>
      <x:c r="H124" s="59" t="str">
        <x:f>IF($B124="","",SUMIF(المدفوعات!$C$6:$C$505,$B124,المدفوعات!$F$6:$F$505))</x:f>
      </x:c>
      <x:c r="I124" s="59" t="str">
        <x:f>IF($B124="","",MAX(0,$G124-$H124))</x:f>
      </x:c>
      <x:c r="J124" s="54" t="str">
        <x:f>IF($B124="","",IF($I124=0,"مدفوعة",IF($F124&lt;TODAY(),"المتأخر",IF($H124&gt;0,"مدفوعة جزئيًا","مفتوحة"))))</x:f>
      </x:c>
      <x:c r="K124" s="54" t="str">
        <x:f>IF($B124="","",IF($I124=0,0,TODAY()-$F124))</x:f>
      </x:c>
      <x:c r="L124" s="54" t="str">
        <x:f>IF($B124="","",IF($I124=0,"مدفوعة",IF($F124&gt;=TODAY(),"غير مستحقة",IF(TODAY()-$F124&lt;=30,"1-30 يومًا",IF(TODAY()-$F124&lt;=60,"31-60 يومًا",IF(TODAY()-$F124&lt;=90,"61-90 يومًا","أكثر من 90 يومًا"))))))</x:f>
      </x:c>
      <x:c r="M124" s="54" t="str">
        <x:f>IF($A124="","",YEAR($A124))</x:f>
      </x:c>
      <x:c r="N124" s="36"/>
      <x:c r="O124" s="36"/>
    </x:row>
    <x:row r="125">
      <x:c r="A125" s="56"/>
      <x:c r="B125" s="36"/>
      <x:c r="C125" s="36"/>
      <x:c r="D125" s="36"/>
      <x:c r="E125" s="36"/>
      <x:c r="F125" s="56"/>
      <x:c r="G125" s="58"/>
      <x:c r="H125" s="59" t="str">
        <x:f>IF($B125="","",SUMIF(المدفوعات!$C$6:$C$505,$B125,المدفوعات!$F$6:$F$505))</x:f>
      </x:c>
      <x:c r="I125" s="59" t="str">
        <x:f>IF($B125="","",MAX(0,$G125-$H125))</x:f>
      </x:c>
      <x:c r="J125" s="54" t="str">
        <x:f>IF($B125="","",IF($I125=0,"مدفوعة",IF($F125&lt;TODAY(),"المتأخر",IF($H125&gt;0,"مدفوعة جزئيًا","مفتوحة"))))</x:f>
      </x:c>
      <x:c r="K125" s="54" t="str">
        <x:f>IF($B125="","",IF($I125=0,0,TODAY()-$F125))</x:f>
      </x:c>
      <x:c r="L125" s="54" t="str">
        <x:f>IF($B125="","",IF($I125=0,"مدفوعة",IF($F125&gt;=TODAY(),"غير مستحقة",IF(TODAY()-$F125&lt;=30,"1-30 يومًا",IF(TODAY()-$F125&lt;=60,"31-60 يومًا",IF(TODAY()-$F125&lt;=90,"61-90 يومًا","أكثر من 90 يومًا"))))))</x:f>
      </x:c>
      <x:c r="M125" s="54" t="str">
        <x:f>IF($A125="","",YEAR($A125))</x:f>
      </x:c>
      <x:c r="N125" s="36"/>
      <x:c r="O125" s="36"/>
    </x:row>
    <x:row r="126">
      <x:c r="A126" s="56"/>
      <x:c r="B126" s="36"/>
      <x:c r="C126" s="36"/>
      <x:c r="D126" s="36"/>
      <x:c r="E126" s="36"/>
      <x:c r="F126" s="56"/>
      <x:c r="G126" s="58"/>
      <x:c r="H126" s="59" t="str">
        <x:f>IF($B126="","",SUMIF(المدفوعات!$C$6:$C$505,$B126,المدفوعات!$F$6:$F$505))</x:f>
      </x:c>
      <x:c r="I126" s="59" t="str">
        <x:f>IF($B126="","",MAX(0,$G126-$H126))</x:f>
      </x:c>
      <x:c r="J126" s="54" t="str">
        <x:f>IF($B126="","",IF($I126=0,"مدفوعة",IF($F126&lt;TODAY(),"المتأخر",IF($H126&gt;0,"مدفوعة جزئيًا","مفتوحة"))))</x:f>
      </x:c>
      <x:c r="K126" s="54" t="str">
        <x:f>IF($B126="","",IF($I126=0,0,TODAY()-$F126))</x:f>
      </x:c>
      <x:c r="L126" s="54" t="str">
        <x:f>IF($B126="","",IF($I126=0,"مدفوعة",IF($F126&gt;=TODAY(),"غير مستحقة",IF(TODAY()-$F126&lt;=30,"1-30 يومًا",IF(TODAY()-$F126&lt;=60,"31-60 يومًا",IF(TODAY()-$F126&lt;=90,"61-90 يومًا","أكثر من 90 يومًا"))))))</x:f>
      </x:c>
      <x:c r="M126" s="54" t="str">
        <x:f>IF($A126="","",YEAR($A126))</x:f>
      </x:c>
      <x:c r="N126" s="36"/>
      <x:c r="O126" s="36"/>
    </x:row>
    <x:row r="127">
      <x:c r="A127" s="56"/>
      <x:c r="B127" s="36"/>
      <x:c r="C127" s="36"/>
      <x:c r="D127" s="36"/>
      <x:c r="E127" s="36"/>
      <x:c r="F127" s="56"/>
      <x:c r="G127" s="58"/>
      <x:c r="H127" s="59" t="str">
        <x:f>IF($B127="","",SUMIF(المدفوعات!$C$6:$C$505,$B127,المدفوعات!$F$6:$F$505))</x:f>
      </x:c>
      <x:c r="I127" s="59" t="str">
        <x:f>IF($B127="","",MAX(0,$G127-$H127))</x:f>
      </x:c>
      <x:c r="J127" s="54" t="str">
        <x:f>IF($B127="","",IF($I127=0,"مدفوعة",IF($F127&lt;TODAY(),"المتأخر",IF($H127&gt;0,"مدفوعة جزئيًا","مفتوحة"))))</x:f>
      </x:c>
      <x:c r="K127" s="54" t="str">
        <x:f>IF($B127="","",IF($I127=0,0,TODAY()-$F127))</x:f>
      </x:c>
      <x:c r="L127" s="54" t="str">
        <x:f>IF($B127="","",IF($I127=0,"مدفوعة",IF($F127&gt;=TODAY(),"غير مستحقة",IF(TODAY()-$F127&lt;=30,"1-30 يومًا",IF(TODAY()-$F127&lt;=60,"31-60 يومًا",IF(TODAY()-$F127&lt;=90,"61-90 يومًا","أكثر من 90 يومًا"))))))</x:f>
      </x:c>
      <x:c r="M127" s="54" t="str">
        <x:f>IF($A127="","",YEAR($A127))</x:f>
      </x:c>
      <x:c r="N127" s="36"/>
      <x:c r="O127" s="36"/>
    </x:row>
    <x:row r="128">
      <x:c r="A128" s="56"/>
      <x:c r="B128" s="36"/>
      <x:c r="C128" s="36"/>
      <x:c r="D128" s="36"/>
      <x:c r="E128" s="36"/>
      <x:c r="F128" s="56"/>
      <x:c r="G128" s="58"/>
      <x:c r="H128" s="59" t="str">
        <x:f>IF($B128="","",SUMIF(المدفوعات!$C$6:$C$505,$B128,المدفوعات!$F$6:$F$505))</x:f>
      </x:c>
      <x:c r="I128" s="59" t="str">
        <x:f>IF($B128="","",MAX(0,$G128-$H128))</x:f>
      </x:c>
      <x:c r="J128" s="54" t="str">
        <x:f>IF($B128="","",IF($I128=0,"مدفوعة",IF($F128&lt;TODAY(),"المتأخر",IF($H128&gt;0,"مدفوعة جزئيًا","مفتوحة"))))</x:f>
      </x:c>
      <x:c r="K128" s="54" t="str">
        <x:f>IF($B128="","",IF($I128=0,0,TODAY()-$F128))</x:f>
      </x:c>
      <x:c r="L128" s="54" t="str">
        <x:f>IF($B128="","",IF($I128=0,"مدفوعة",IF($F128&gt;=TODAY(),"غير مستحقة",IF(TODAY()-$F128&lt;=30,"1-30 يومًا",IF(TODAY()-$F128&lt;=60,"31-60 يومًا",IF(TODAY()-$F128&lt;=90,"61-90 يومًا","أكثر من 90 يومًا"))))))</x:f>
      </x:c>
      <x:c r="M128" s="54" t="str">
        <x:f>IF($A128="","",YEAR($A128))</x:f>
      </x:c>
      <x:c r="N128" s="36"/>
      <x:c r="O128" s="36"/>
    </x:row>
    <x:row r="129">
      <x:c r="A129" s="56"/>
      <x:c r="B129" s="36"/>
      <x:c r="C129" s="36"/>
      <x:c r="D129" s="36"/>
      <x:c r="E129" s="36"/>
      <x:c r="F129" s="56"/>
      <x:c r="G129" s="58"/>
      <x:c r="H129" s="59" t="str">
        <x:f>IF($B129="","",SUMIF(المدفوعات!$C$6:$C$505,$B129,المدفوعات!$F$6:$F$505))</x:f>
      </x:c>
      <x:c r="I129" s="59" t="str">
        <x:f>IF($B129="","",MAX(0,$G129-$H129))</x:f>
      </x:c>
      <x:c r="J129" s="54" t="str">
        <x:f>IF($B129="","",IF($I129=0,"مدفوعة",IF($F129&lt;TODAY(),"المتأخر",IF($H129&gt;0,"مدفوعة جزئيًا","مفتوحة"))))</x:f>
      </x:c>
      <x:c r="K129" s="54" t="str">
        <x:f>IF($B129="","",IF($I129=0,0,TODAY()-$F129))</x:f>
      </x:c>
      <x:c r="L129" s="54" t="str">
        <x:f>IF($B129="","",IF($I129=0,"مدفوعة",IF($F129&gt;=TODAY(),"غير مستحقة",IF(TODAY()-$F129&lt;=30,"1-30 يومًا",IF(TODAY()-$F129&lt;=60,"31-60 يومًا",IF(TODAY()-$F129&lt;=90,"61-90 يومًا","أكثر من 90 يومًا"))))))</x:f>
      </x:c>
      <x:c r="M129" s="54" t="str">
        <x:f>IF($A129="","",YEAR($A129))</x:f>
      </x:c>
      <x:c r="N129" s="36"/>
      <x:c r="O129" s="36"/>
    </x:row>
    <x:row r="130">
      <x:c r="A130" s="56"/>
      <x:c r="B130" s="36"/>
      <x:c r="C130" s="36"/>
      <x:c r="D130" s="36"/>
      <x:c r="E130" s="36"/>
      <x:c r="F130" s="56"/>
      <x:c r="G130" s="58"/>
      <x:c r="H130" s="59" t="str">
        <x:f>IF($B130="","",SUMIF(المدفوعات!$C$6:$C$505,$B130,المدفوعات!$F$6:$F$505))</x:f>
      </x:c>
      <x:c r="I130" s="59" t="str">
        <x:f>IF($B130="","",MAX(0,$G130-$H130))</x:f>
      </x:c>
      <x:c r="J130" s="54" t="str">
        <x:f>IF($B130="","",IF($I130=0,"مدفوعة",IF($F130&lt;TODAY(),"المتأخر",IF($H130&gt;0,"مدفوعة جزئيًا","مفتوحة"))))</x:f>
      </x:c>
      <x:c r="K130" s="54" t="str">
        <x:f>IF($B130="","",IF($I130=0,0,TODAY()-$F130))</x:f>
      </x:c>
      <x:c r="L130" s="54" t="str">
        <x:f>IF($B130="","",IF($I130=0,"مدفوعة",IF($F130&gt;=TODAY(),"غير مستحقة",IF(TODAY()-$F130&lt;=30,"1-30 يومًا",IF(TODAY()-$F130&lt;=60,"31-60 يومًا",IF(TODAY()-$F130&lt;=90,"61-90 يومًا","أكثر من 90 يومًا"))))))</x:f>
      </x:c>
      <x:c r="M130" s="54" t="str">
        <x:f>IF($A130="","",YEAR($A130))</x:f>
      </x:c>
      <x:c r="N130" s="36"/>
      <x:c r="O130" s="36"/>
    </x:row>
    <x:row r="131">
      <x:c r="A131" s="56"/>
      <x:c r="B131" s="36"/>
      <x:c r="C131" s="36"/>
      <x:c r="D131" s="36"/>
      <x:c r="E131" s="36"/>
      <x:c r="F131" s="56"/>
      <x:c r="G131" s="58"/>
      <x:c r="H131" s="59" t="str">
        <x:f>IF($B131="","",SUMIF(المدفوعات!$C$6:$C$505,$B131,المدفوعات!$F$6:$F$505))</x:f>
      </x:c>
      <x:c r="I131" s="59" t="str">
        <x:f>IF($B131="","",MAX(0,$G131-$H131))</x:f>
      </x:c>
      <x:c r="J131" s="54" t="str">
        <x:f>IF($B131="","",IF($I131=0,"مدفوعة",IF($F131&lt;TODAY(),"المتأخر",IF($H131&gt;0,"مدفوعة جزئيًا","مفتوحة"))))</x:f>
      </x:c>
      <x:c r="K131" s="54" t="str">
        <x:f>IF($B131="","",IF($I131=0,0,TODAY()-$F131))</x:f>
      </x:c>
      <x:c r="L131" s="54" t="str">
        <x:f>IF($B131="","",IF($I131=0,"مدفوعة",IF($F131&gt;=TODAY(),"غير مستحقة",IF(TODAY()-$F131&lt;=30,"1-30 يومًا",IF(TODAY()-$F131&lt;=60,"31-60 يومًا",IF(TODAY()-$F131&lt;=90,"61-90 يومًا","أكثر من 90 يومًا"))))))</x:f>
      </x:c>
      <x:c r="M131" s="54" t="str">
        <x:f>IF($A131="","",YEAR($A131))</x:f>
      </x:c>
      <x:c r="N131" s="36"/>
      <x:c r="O131" s="36"/>
    </x:row>
    <x:row r="132">
      <x:c r="A132" s="56"/>
      <x:c r="B132" s="36"/>
      <x:c r="C132" s="36"/>
      <x:c r="D132" s="36"/>
      <x:c r="E132" s="36"/>
      <x:c r="F132" s="56"/>
      <x:c r="G132" s="58"/>
      <x:c r="H132" s="59" t="str">
        <x:f>IF($B132="","",SUMIF(المدفوعات!$C$6:$C$505,$B132,المدفوعات!$F$6:$F$505))</x:f>
      </x:c>
      <x:c r="I132" s="59" t="str">
        <x:f>IF($B132="","",MAX(0,$G132-$H132))</x:f>
      </x:c>
      <x:c r="J132" s="54" t="str">
        <x:f>IF($B132="","",IF($I132=0,"مدفوعة",IF($F132&lt;TODAY(),"المتأخر",IF($H132&gt;0,"مدفوعة جزئيًا","مفتوحة"))))</x:f>
      </x:c>
      <x:c r="K132" s="54" t="str">
        <x:f>IF($B132="","",IF($I132=0,0,TODAY()-$F132))</x:f>
      </x:c>
      <x:c r="L132" s="54" t="str">
        <x:f>IF($B132="","",IF($I132=0,"مدفوعة",IF($F132&gt;=TODAY(),"غير مستحقة",IF(TODAY()-$F132&lt;=30,"1-30 يومًا",IF(TODAY()-$F132&lt;=60,"31-60 يومًا",IF(TODAY()-$F132&lt;=90,"61-90 يومًا","أكثر من 90 يومًا"))))))</x:f>
      </x:c>
      <x:c r="M132" s="54" t="str">
        <x:f>IF($A132="","",YEAR($A132))</x:f>
      </x:c>
      <x:c r="N132" s="36"/>
      <x:c r="O132" s="36"/>
    </x:row>
    <x:row r="133">
      <x:c r="A133" s="56"/>
      <x:c r="B133" s="36"/>
      <x:c r="C133" s="36"/>
      <x:c r="D133" s="36"/>
      <x:c r="E133" s="36"/>
      <x:c r="F133" s="56"/>
      <x:c r="G133" s="58"/>
      <x:c r="H133" s="59" t="str">
        <x:f>IF($B133="","",SUMIF(المدفوعات!$C$6:$C$505,$B133,المدفوعات!$F$6:$F$505))</x:f>
      </x:c>
      <x:c r="I133" s="59" t="str">
        <x:f>IF($B133="","",MAX(0,$G133-$H133))</x:f>
      </x:c>
      <x:c r="J133" s="54" t="str">
        <x:f>IF($B133="","",IF($I133=0,"مدفوعة",IF($F133&lt;TODAY(),"المتأخر",IF($H133&gt;0,"مدفوعة جزئيًا","مفتوحة"))))</x:f>
      </x:c>
      <x:c r="K133" s="54" t="str">
        <x:f>IF($B133="","",IF($I133=0,0,TODAY()-$F133))</x:f>
      </x:c>
      <x:c r="L133" s="54" t="str">
        <x:f>IF($B133="","",IF($I133=0,"مدفوعة",IF($F133&gt;=TODAY(),"غير مستحقة",IF(TODAY()-$F133&lt;=30,"1-30 يومًا",IF(TODAY()-$F133&lt;=60,"31-60 يومًا",IF(TODAY()-$F133&lt;=90,"61-90 يومًا","أكثر من 90 يومًا"))))))</x:f>
      </x:c>
      <x:c r="M133" s="54" t="str">
        <x:f>IF($A133="","",YEAR($A133))</x:f>
      </x:c>
      <x:c r="N133" s="36"/>
      <x:c r="O133" s="36"/>
    </x:row>
    <x:row r="134">
      <x:c r="A134" s="56"/>
      <x:c r="B134" s="36"/>
      <x:c r="C134" s="36"/>
      <x:c r="D134" s="36"/>
      <x:c r="E134" s="36"/>
      <x:c r="F134" s="56"/>
      <x:c r="G134" s="58"/>
      <x:c r="H134" s="59" t="str">
        <x:f>IF($B134="","",SUMIF(المدفوعات!$C$6:$C$505,$B134,المدفوعات!$F$6:$F$505))</x:f>
      </x:c>
      <x:c r="I134" s="59" t="str">
        <x:f>IF($B134="","",MAX(0,$G134-$H134))</x:f>
      </x:c>
      <x:c r="J134" s="54" t="str">
        <x:f>IF($B134="","",IF($I134=0,"مدفوعة",IF($F134&lt;TODAY(),"المتأخر",IF($H134&gt;0,"مدفوعة جزئيًا","مفتوحة"))))</x:f>
      </x:c>
      <x:c r="K134" s="54" t="str">
        <x:f>IF($B134="","",IF($I134=0,0,TODAY()-$F134))</x:f>
      </x:c>
      <x:c r="L134" s="54" t="str">
        <x:f>IF($B134="","",IF($I134=0,"مدفوعة",IF($F134&gt;=TODAY(),"غير مستحقة",IF(TODAY()-$F134&lt;=30,"1-30 يومًا",IF(TODAY()-$F134&lt;=60,"31-60 يومًا",IF(TODAY()-$F134&lt;=90,"61-90 يومًا","أكثر من 90 يومًا"))))))</x:f>
      </x:c>
      <x:c r="M134" s="54" t="str">
        <x:f>IF($A134="","",YEAR($A134))</x:f>
      </x:c>
      <x:c r="N134" s="36"/>
      <x:c r="O134" s="36"/>
    </x:row>
    <x:row r="135">
      <x:c r="A135" s="56"/>
      <x:c r="B135" s="36"/>
      <x:c r="C135" s="36"/>
      <x:c r="D135" s="36"/>
      <x:c r="E135" s="36"/>
      <x:c r="F135" s="56"/>
      <x:c r="G135" s="58"/>
      <x:c r="H135" s="59" t="str">
        <x:f>IF($B135="","",SUMIF(المدفوعات!$C$6:$C$505,$B135,المدفوعات!$F$6:$F$505))</x:f>
      </x:c>
      <x:c r="I135" s="59" t="str">
        <x:f>IF($B135="","",MAX(0,$G135-$H135))</x:f>
      </x:c>
      <x:c r="J135" s="54" t="str">
        <x:f>IF($B135="","",IF($I135=0,"مدفوعة",IF($F135&lt;TODAY(),"المتأخر",IF($H135&gt;0,"مدفوعة جزئيًا","مفتوحة"))))</x:f>
      </x:c>
      <x:c r="K135" s="54" t="str">
        <x:f>IF($B135="","",IF($I135=0,0,TODAY()-$F135))</x:f>
      </x:c>
      <x:c r="L135" s="54" t="str">
        <x:f>IF($B135="","",IF($I135=0,"مدفوعة",IF($F135&gt;=TODAY(),"غير مستحقة",IF(TODAY()-$F135&lt;=30,"1-30 يومًا",IF(TODAY()-$F135&lt;=60,"31-60 يومًا",IF(TODAY()-$F135&lt;=90,"61-90 يومًا","أكثر من 90 يومًا"))))))</x:f>
      </x:c>
      <x:c r="M135" s="54" t="str">
        <x:f>IF($A135="","",YEAR($A135))</x:f>
      </x:c>
      <x:c r="N135" s="36"/>
      <x:c r="O135" s="36"/>
    </x:row>
    <x:row r="136">
      <x:c r="A136" s="56"/>
      <x:c r="B136" s="36"/>
      <x:c r="C136" s="36"/>
      <x:c r="D136" s="36"/>
      <x:c r="E136" s="36"/>
      <x:c r="F136" s="56"/>
      <x:c r="G136" s="58"/>
      <x:c r="H136" s="59" t="str">
        <x:f>IF($B136="","",SUMIF(المدفوعات!$C$6:$C$505,$B136,المدفوعات!$F$6:$F$505))</x:f>
      </x:c>
      <x:c r="I136" s="59" t="str">
        <x:f>IF($B136="","",MAX(0,$G136-$H136))</x:f>
      </x:c>
      <x:c r="J136" s="54" t="str">
        <x:f>IF($B136="","",IF($I136=0,"مدفوعة",IF($F136&lt;TODAY(),"المتأخر",IF($H136&gt;0,"مدفوعة جزئيًا","مفتوحة"))))</x:f>
      </x:c>
      <x:c r="K136" s="54" t="str">
        <x:f>IF($B136="","",IF($I136=0,0,TODAY()-$F136))</x:f>
      </x:c>
      <x:c r="L136" s="54" t="str">
        <x:f>IF($B136="","",IF($I136=0,"مدفوعة",IF($F136&gt;=TODAY(),"غير مستحقة",IF(TODAY()-$F136&lt;=30,"1-30 يومًا",IF(TODAY()-$F136&lt;=60,"31-60 يومًا",IF(TODAY()-$F136&lt;=90,"61-90 يومًا","أكثر من 90 يومًا"))))))</x:f>
      </x:c>
      <x:c r="M136" s="54" t="str">
        <x:f>IF($A136="","",YEAR($A136))</x:f>
      </x:c>
      <x:c r="N136" s="36"/>
      <x:c r="O136" s="36"/>
    </x:row>
    <x:row r="137">
      <x:c r="A137" s="56"/>
      <x:c r="B137" s="36"/>
      <x:c r="C137" s="36"/>
      <x:c r="D137" s="36"/>
      <x:c r="E137" s="36"/>
      <x:c r="F137" s="56"/>
      <x:c r="G137" s="58"/>
      <x:c r="H137" s="59" t="str">
        <x:f>IF($B137="","",SUMIF(المدفوعات!$C$6:$C$505,$B137,المدفوعات!$F$6:$F$505))</x:f>
      </x:c>
      <x:c r="I137" s="59" t="str">
        <x:f>IF($B137="","",MAX(0,$G137-$H137))</x:f>
      </x:c>
      <x:c r="J137" s="54" t="str">
        <x:f>IF($B137="","",IF($I137=0,"مدفوعة",IF($F137&lt;TODAY(),"المتأخر",IF($H137&gt;0,"مدفوعة جزئيًا","مفتوحة"))))</x:f>
      </x:c>
      <x:c r="K137" s="54" t="str">
        <x:f>IF($B137="","",IF($I137=0,0,TODAY()-$F137))</x:f>
      </x:c>
      <x:c r="L137" s="54" t="str">
        <x:f>IF($B137="","",IF($I137=0,"مدفوعة",IF($F137&gt;=TODAY(),"غير مستحقة",IF(TODAY()-$F137&lt;=30,"1-30 يومًا",IF(TODAY()-$F137&lt;=60,"31-60 يومًا",IF(TODAY()-$F137&lt;=90,"61-90 يومًا","أكثر من 90 يومًا"))))))</x:f>
      </x:c>
      <x:c r="M137" s="54" t="str">
        <x:f>IF($A137="","",YEAR($A137))</x:f>
      </x:c>
      <x:c r="N137" s="36"/>
      <x:c r="O137" s="36"/>
    </x:row>
    <x:row r="138">
      <x:c r="A138" s="56"/>
      <x:c r="B138" s="36"/>
      <x:c r="C138" s="36"/>
      <x:c r="D138" s="36"/>
      <x:c r="E138" s="36"/>
      <x:c r="F138" s="56"/>
      <x:c r="G138" s="58"/>
      <x:c r="H138" s="59" t="str">
        <x:f>IF($B138="","",SUMIF(المدفوعات!$C$6:$C$505,$B138,المدفوعات!$F$6:$F$505))</x:f>
      </x:c>
      <x:c r="I138" s="59" t="str">
        <x:f>IF($B138="","",MAX(0,$G138-$H138))</x:f>
      </x:c>
      <x:c r="J138" s="54" t="str">
        <x:f>IF($B138="","",IF($I138=0,"مدفوعة",IF($F138&lt;TODAY(),"المتأخر",IF($H138&gt;0,"مدفوعة جزئيًا","مفتوحة"))))</x:f>
      </x:c>
      <x:c r="K138" s="54" t="str">
        <x:f>IF($B138="","",IF($I138=0,0,TODAY()-$F138))</x:f>
      </x:c>
      <x:c r="L138" s="54" t="str">
        <x:f>IF($B138="","",IF($I138=0,"مدفوعة",IF($F138&gt;=TODAY(),"غير مستحقة",IF(TODAY()-$F138&lt;=30,"1-30 يومًا",IF(TODAY()-$F138&lt;=60,"31-60 يومًا",IF(TODAY()-$F138&lt;=90,"61-90 يومًا","أكثر من 90 يومًا"))))))</x:f>
      </x:c>
      <x:c r="M138" s="54" t="str">
        <x:f>IF($A138="","",YEAR($A138))</x:f>
      </x:c>
      <x:c r="N138" s="36"/>
      <x:c r="O138" s="36"/>
    </x:row>
    <x:row r="139">
      <x:c r="A139" s="56"/>
      <x:c r="B139" s="36"/>
      <x:c r="C139" s="36"/>
      <x:c r="D139" s="36"/>
      <x:c r="E139" s="36"/>
      <x:c r="F139" s="56"/>
      <x:c r="G139" s="58"/>
      <x:c r="H139" s="59" t="str">
        <x:f>IF($B139="","",SUMIF(المدفوعات!$C$6:$C$505,$B139,المدفوعات!$F$6:$F$505))</x:f>
      </x:c>
      <x:c r="I139" s="59" t="str">
        <x:f>IF($B139="","",MAX(0,$G139-$H139))</x:f>
      </x:c>
      <x:c r="J139" s="54" t="str">
        <x:f>IF($B139="","",IF($I139=0,"مدفوعة",IF($F139&lt;TODAY(),"المتأخر",IF($H139&gt;0,"مدفوعة جزئيًا","مفتوحة"))))</x:f>
      </x:c>
      <x:c r="K139" s="54" t="str">
        <x:f>IF($B139="","",IF($I139=0,0,TODAY()-$F139))</x:f>
      </x:c>
      <x:c r="L139" s="54" t="str">
        <x:f>IF($B139="","",IF($I139=0,"مدفوعة",IF($F139&gt;=TODAY(),"غير مستحقة",IF(TODAY()-$F139&lt;=30,"1-30 يومًا",IF(TODAY()-$F139&lt;=60,"31-60 يومًا",IF(TODAY()-$F139&lt;=90,"61-90 يومًا","أكثر من 90 يومًا"))))))</x:f>
      </x:c>
      <x:c r="M139" s="54" t="str">
        <x:f>IF($A139="","",YEAR($A139))</x:f>
      </x:c>
      <x:c r="N139" s="36"/>
      <x:c r="O139" s="36"/>
    </x:row>
    <x:row r="140">
      <x:c r="A140" s="56"/>
      <x:c r="B140" s="36"/>
      <x:c r="C140" s="36"/>
      <x:c r="D140" s="36"/>
      <x:c r="E140" s="36"/>
      <x:c r="F140" s="56"/>
      <x:c r="G140" s="58"/>
      <x:c r="H140" s="59" t="str">
        <x:f>IF($B140="","",SUMIF(المدفوعات!$C$6:$C$505,$B140,المدفوعات!$F$6:$F$505))</x:f>
      </x:c>
      <x:c r="I140" s="59" t="str">
        <x:f>IF($B140="","",MAX(0,$G140-$H140))</x:f>
      </x:c>
      <x:c r="J140" s="54" t="str">
        <x:f>IF($B140="","",IF($I140=0,"مدفوعة",IF($F140&lt;TODAY(),"المتأخر",IF($H140&gt;0,"مدفوعة جزئيًا","مفتوحة"))))</x:f>
      </x:c>
      <x:c r="K140" s="54" t="str">
        <x:f>IF($B140="","",IF($I140=0,0,TODAY()-$F140))</x:f>
      </x:c>
      <x:c r="L140" s="54" t="str">
        <x:f>IF($B140="","",IF($I140=0,"مدفوعة",IF($F140&gt;=TODAY(),"غير مستحقة",IF(TODAY()-$F140&lt;=30,"1-30 يومًا",IF(TODAY()-$F140&lt;=60,"31-60 يومًا",IF(TODAY()-$F140&lt;=90,"61-90 يومًا","أكثر من 90 يومًا"))))))</x:f>
      </x:c>
      <x:c r="M140" s="54" t="str">
        <x:f>IF($A140="","",YEAR($A140))</x:f>
      </x:c>
      <x:c r="N140" s="36"/>
      <x:c r="O140" s="36"/>
    </x:row>
    <x:row r="141">
      <x:c r="A141" s="56"/>
      <x:c r="B141" s="36"/>
      <x:c r="C141" s="36"/>
      <x:c r="D141" s="36"/>
      <x:c r="E141" s="36"/>
      <x:c r="F141" s="56"/>
      <x:c r="G141" s="58"/>
      <x:c r="H141" s="59" t="str">
        <x:f>IF($B141="","",SUMIF(المدفوعات!$C$6:$C$505,$B141,المدفوعات!$F$6:$F$505))</x:f>
      </x:c>
      <x:c r="I141" s="59" t="str">
        <x:f>IF($B141="","",MAX(0,$G141-$H141))</x:f>
      </x:c>
      <x:c r="J141" s="54" t="str">
        <x:f>IF($B141="","",IF($I141=0,"مدفوعة",IF($F141&lt;TODAY(),"المتأخر",IF($H141&gt;0,"مدفوعة جزئيًا","مفتوحة"))))</x:f>
      </x:c>
      <x:c r="K141" s="54" t="str">
        <x:f>IF($B141="","",IF($I141=0,0,TODAY()-$F141))</x:f>
      </x:c>
      <x:c r="L141" s="54" t="str">
        <x:f>IF($B141="","",IF($I141=0,"مدفوعة",IF($F141&gt;=TODAY(),"غير مستحقة",IF(TODAY()-$F141&lt;=30,"1-30 يومًا",IF(TODAY()-$F141&lt;=60,"31-60 يومًا",IF(TODAY()-$F141&lt;=90,"61-90 يومًا","أكثر من 90 يومًا"))))))</x:f>
      </x:c>
      <x:c r="M141" s="54" t="str">
        <x:f>IF($A141="","",YEAR($A141))</x:f>
      </x:c>
      <x:c r="N141" s="36"/>
      <x:c r="O141" s="36"/>
    </x:row>
    <x:row r="142">
      <x:c r="A142" s="56"/>
      <x:c r="B142" s="36"/>
      <x:c r="C142" s="36"/>
      <x:c r="D142" s="36"/>
      <x:c r="E142" s="36"/>
      <x:c r="F142" s="56"/>
      <x:c r="G142" s="58"/>
      <x:c r="H142" s="59" t="str">
        <x:f>IF($B142="","",SUMIF(المدفوعات!$C$6:$C$505,$B142,المدفوعات!$F$6:$F$505))</x:f>
      </x:c>
      <x:c r="I142" s="59" t="str">
        <x:f>IF($B142="","",MAX(0,$G142-$H142))</x:f>
      </x:c>
      <x:c r="J142" s="54" t="str">
        <x:f>IF($B142="","",IF($I142=0,"مدفوعة",IF($F142&lt;TODAY(),"المتأخر",IF($H142&gt;0,"مدفوعة جزئيًا","مفتوحة"))))</x:f>
      </x:c>
      <x:c r="K142" s="54" t="str">
        <x:f>IF($B142="","",IF($I142=0,0,TODAY()-$F142))</x:f>
      </x:c>
      <x:c r="L142" s="54" t="str">
        <x:f>IF($B142="","",IF($I142=0,"مدفوعة",IF($F142&gt;=TODAY(),"غير مستحقة",IF(TODAY()-$F142&lt;=30,"1-30 يومًا",IF(TODAY()-$F142&lt;=60,"31-60 يومًا",IF(TODAY()-$F142&lt;=90,"61-90 يومًا","أكثر من 90 يومًا"))))))</x:f>
      </x:c>
      <x:c r="M142" s="54" t="str">
        <x:f>IF($A142="","",YEAR($A142))</x:f>
      </x:c>
      <x:c r="N142" s="36"/>
      <x:c r="O142" s="36"/>
    </x:row>
    <x:row r="143">
      <x:c r="A143" s="56"/>
      <x:c r="B143" s="36"/>
      <x:c r="C143" s="36"/>
      <x:c r="D143" s="36"/>
      <x:c r="E143" s="36"/>
      <x:c r="F143" s="56"/>
      <x:c r="G143" s="58"/>
      <x:c r="H143" s="59" t="str">
        <x:f>IF($B143="","",SUMIF(المدفوعات!$C$6:$C$505,$B143,المدفوعات!$F$6:$F$505))</x:f>
      </x:c>
      <x:c r="I143" s="59" t="str">
        <x:f>IF($B143="","",MAX(0,$G143-$H143))</x:f>
      </x:c>
      <x:c r="J143" s="54" t="str">
        <x:f>IF($B143="","",IF($I143=0,"مدفوعة",IF($F143&lt;TODAY(),"المتأخر",IF($H143&gt;0,"مدفوعة جزئيًا","مفتوحة"))))</x:f>
      </x:c>
      <x:c r="K143" s="54" t="str">
        <x:f>IF($B143="","",IF($I143=0,0,TODAY()-$F143))</x:f>
      </x:c>
      <x:c r="L143" s="54" t="str">
        <x:f>IF($B143="","",IF($I143=0,"مدفوعة",IF($F143&gt;=TODAY(),"غير مستحقة",IF(TODAY()-$F143&lt;=30,"1-30 يومًا",IF(TODAY()-$F143&lt;=60,"31-60 يومًا",IF(TODAY()-$F143&lt;=90,"61-90 يومًا","أكثر من 90 يومًا"))))))</x:f>
      </x:c>
      <x:c r="M143" s="54" t="str">
        <x:f>IF($A143="","",YEAR($A143))</x:f>
      </x:c>
      <x:c r="N143" s="36"/>
      <x:c r="O143" s="36"/>
    </x:row>
    <x:row r="144">
      <x:c r="A144" s="56"/>
      <x:c r="B144" s="36"/>
      <x:c r="C144" s="36"/>
      <x:c r="D144" s="36"/>
      <x:c r="E144" s="36"/>
      <x:c r="F144" s="56"/>
      <x:c r="G144" s="58"/>
      <x:c r="H144" s="59" t="str">
        <x:f>IF($B144="","",SUMIF(المدفوعات!$C$6:$C$505,$B144,المدفوعات!$F$6:$F$505))</x:f>
      </x:c>
      <x:c r="I144" s="59" t="str">
        <x:f>IF($B144="","",MAX(0,$G144-$H144))</x:f>
      </x:c>
      <x:c r="J144" s="54" t="str">
        <x:f>IF($B144="","",IF($I144=0,"مدفوعة",IF($F144&lt;TODAY(),"المتأخر",IF($H144&gt;0,"مدفوعة جزئيًا","مفتوحة"))))</x:f>
      </x:c>
      <x:c r="K144" s="54" t="str">
        <x:f>IF($B144="","",IF($I144=0,0,TODAY()-$F144))</x:f>
      </x:c>
      <x:c r="L144" s="54" t="str">
        <x:f>IF($B144="","",IF($I144=0,"مدفوعة",IF($F144&gt;=TODAY(),"غير مستحقة",IF(TODAY()-$F144&lt;=30,"1-30 يومًا",IF(TODAY()-$F144&lt;=60,"31-60 يومًا",IF(TODAY()-$F144&lt;=90,"61-90 يومًا","أكثر من 90 يومًا"))))))</x:f>
      </x:c>
      <x:c r="M144" s="54" t="str">
        <x:f>IF($A144="","",YEAR($A144))</x:f>
      </x:c>
      <x:c r="N144" s="36"/>
      <x:c r="O144" s="36"/>
    </x:row>
    <x:row r="145">
      <x:c r="A145" s="56"/>
      <x:c r="B145" s="36"/>
      <x:c r="C145" s="36"/>
      <x:c r="D145" s="36"/>
      <x:c r="E145" s="36"/>
      <x:c r="F145" s="56"/>
      <x:c r="G145" s="58"/>
      <x:c r="H145" s="59" t="str">
        <x:f>IF($B145="","",SUMIF(المدفوعات!$C$6:$C$505,$B145,المدفوعات!$F$6:$F$505))</x:f>
      </x:c>
      <x:c r="I145" s="59" t="str">
        <x:f>IF($B145="","",MAX(0,$G145-$H145))</x:f>
      </x:c>
      <x:c r="J145" s="54" t="str">
        <x:f>IF($B145="","",IF($I145=0,"مدفوعة",IF($F145&lt;TODAY(),"المتأخر",IF($H145&gt;0,"مدفوعة جزئيًا","مفتوحة"))))</x:f>
      </x:c>
      <x:c r="K145" s="54" t="str">
        <x:f>IF($B145="","",IF($I145=0,0,TODAY()-$F145))</x:f>
      </x:c>
      <x:c r="L145" s="54" t="str">
        <x:f>IF($B145="","",IF($I145=0,"مدفوعة",IF($F145&gt;=TODAY(),"غير مستحقة",IF(TODAY()-$F145&lt;=30,"1-30 يومًا",IF(TODAY()-$F145&lt;=60,"31-60 يومًا",IF(TODAY()-$F145&lt;=90,"61-90 يومًا","أكثر من 90 يومًا"))))))</x:f>
      </x:c>
      <x:c r="M145" s="54" t="str">
        <x:f>IF($A145="","",YEAR($A145))</x:f>
      </x:c>
      <x:c r="N145" s="36"/>
      <x:c r="O145" s="36"/>
    </x:row>
    <x:row r="146">
      <x:c r="A146" s="56"/>
      <x:c r="B146" s="36"/>
      <x:c r="C146" s="36"/>
      <x:c r="D146" s="36"/>
      <x:c r="E146" s="36"/>
      <x:c r="F146" s="56"/>
      <x:c r="G146" s="58"/>
      <x:c r="H146" s="59" t="str">
        <x:f>IF($B146="","",SUMIF(المدفوعات!$C$6:$C$505,$B146,المدفوعات!$F$6:$F$505))</x:f>
      </x:c>
      <x:c r="I146" s="59" t="str">
        <x:f>IF($B146="","",MAX(0,$G146-$H146))</x:f>
      </x:c>
      <x:c r="J146" s="54" t="str">
        <x:f>IF($B146="","",IF($I146=0,"مدفوعة",IF($F146&lt;TODAY(),"المتأخر",IF($H146&gt;0,"مدفوعة جزئيًا","مفتوحة"))))</x:f>
      </x:c>
      <x:c r="K146" s="54" t="str">
        <x:f>IF($B146="","",IF($I146=0,0,TODAY()-$F146))</x:f>
      </x:c>
      <x:c r="L146" s="54" t="str">
        <x:f>IF($B146="","",IF($I146=0,"مدفوعة",IF($F146&gt;=TODAY(),"غير مستحقة",IF(TODAY()-$F146&lt;=30,"1-30 يومًا",IF(TODAY()-$F146&lt;=60,"31-60 يومًا",IF(TODAY()-$F146&lt;=90,"61-90 يومًا","أكثر من 90 يومًا"))))))</x:f>
      </x:c>
      <x:c r="M146" s="54" t="str">
        <x:f>IF($A146="","",YEAR($A146))</x:f>
      </x:c>
      <x:c r="N146" s="36"/>
      <x:c r="O146" s="36"/>
    </x:row>
    <x:row r="147">
      <x:c r="A147" s="56"/>
      <x:c r="B147" s="36"/>
      <x:c r="C147" s="36"/>
      <x:c r="D147" s="36"/>
      <x:c r="E147" s="36"/>
      <x:c r="F147" s="56"/>
      <x:c r="G147" s="58"/>
      <x:c r="H147" s="59" t="str">
        <x:f>IF($B147="","",SUMIF(المدفوعات!$C$6:$C$505,$B147,المدفوعات!$F$6:$F$505))</x:f>
      </x:c>
      <x:c r="I147" s="59" t="str">
        <x:f>IF($B147="","",MAX(0,$G147-$H147))</x:f>
      </x:c>
      <x:c r="J147" s="54" t="str">
        <x:f>IF($B147="","",IF($I147=0,"مدفوعة",IF($F147&lt;TODAY(),"المتأخر",IF($H147&gt;0,"مدفوعة جزئيًا","مفتوحة"))))</x:f>
      </x:c>
      <x:c r="K147" s="54" t="str">
        <x:f>IF($B147="","",IF($I147=0,0,TODAY()-$F147))</x:f>
      </x:c>
      <x:c r="L147" s="54" t="str">
        <x:f>IF($B147="","",IF($I147=0,"مدفوعة",IF($F147&gt;=TODAY(),"غير مستحقة",IF(TODAY()-$F147&lt;=30,"1-30 يومًا",IF(TODAY()-$F147&lt;=60,"31-60 يومًا",IF(TODAY()-$F147&lt;=90,"61-90 يومًا","أكثر من 90 يومًا"))))))</x:f>
      </x:c>
      <x:c r="M147" s="54" t="str">
        <x:f>IF($A147="","",YEAR($A147))</x:f>
      </x:c>
      <x:c r="N147" s="36"/>
      <x:c r="O147" s="36"/>
    </x:row>
    <x:row r="148">
      <x:c r="A148" s="56"/>
      <x:c r="B148" s="36"/>
      <x:c r="C148" s="36"/>
      <x:c r="D148" s="36"/>
      <x:c r="E148" s="36"/>
      <x:c r="F148" s="56"/>
      <x:c r="G148" s="58"/>
      <x:c r="H148" s="59" t="str">
        <x:f>IF($B148="","",SUMIF(المدفوعات!$C$6:$C$505,$B148,المدفوعات!$F$6:$F$505))</x:f>
      </x:c>
      <x:c r="I148" s="59" t="str">
        <x:f>IF($B148="","",MAX(0,$G148-$H148))</x:f>
      </x:c>
      <x:c r="J148" s="54" t="str">
        <x:f>IF($B148="","",IF($I148=0,"مدفوعة",IF($F148&lt;TODAY(),"المتأخر",IF($H148&gt;0,"مدفوعة جزئيًا","مفتوحة"))))</x:f>
      </x:c>
      <x:c r="K148" s="54" t="str">
        <x:f>IF($B148="","",IF($I148=0,0,TODAY()-$F148))</x:f>
      </x:c>
      <x:c r="L148" s="54" t="str">
        <x:f>IF($B148="","",IF($I148=0,"مدفوعة",IF($F148&gt;=TODAY(),"غير مستحقة",IF(TODAY()-$F148&lt;=30,"1-30 يومًا",IF(TODAY()-$F148&lt;=60,"31-60 يومًا",IF(TODAY()-$F148&lt;=90,"61-90 يومًا","أكثر من 90 يومًا"))))))</x:f>
      </x:c>
      <x:c r="M148" s="54" t="str">
        <x:f>IF($A148="","",YEAR($A148))</x:f>
      </x:c>
      <x:c r="N148" s="36"/>
      <x:c r="O148" s="36"/>
    </x:row>
    <x:row r="149">
      <x:c r="A149" s="56"/>
      <x:c r="B149" s="36"/>
      <x:c r="C149" s="36"/>
      <x:c r="D149" s="36"/>
      <x:c r="E149" s="36"/>
      <x:c r="F149" s="56"/>
      <x:c r="G149" s="58"/>
      <x:c r="H149" s="59" t="str">
        <x:f>IF($B149="","",SUMIF(المدفوعات!$C$6:$C$505,$B149,المدفوعات!$F$6:$F$505))</x:f>
      </x:c>
      <x:c r="I149" s="59" t="str">
        <x:f>IF($B149="","",MAX(0,$G149-$H149))</x:f>
      </x:c>
      <x:c r="J149" s="54" t="str">
        <x:f>IF($B149="","",IF($I149=0,"مدفوعة",IF($F149&lt;TODAY(),"المتأخر",IF($H149&gt;0,"مدفوعة جزئيًا","مفتوحة"))))</x:f>
      </x:c>
      <x:c r="K149" s="54" t="str">
        <x:f>IF($B149="","",IF($I149=0,0,TODAY()-$F149))</x:f>
      </x:c>
      <x:c r="L149" s="54" t="str">
        <x:f>IF($B149="","",IF($I149=0,"مدفوعة",IF($F149&gt;=TODAY(),"غير مستحقة",IF(TODAY()-$F149&lt;=30,"1-30 يومًا",IF(TODAY()-$F149&lt;=60,"31-60 يومًا",IF(TODAY()-$F149&lt;=90,"61-90 يومًا","أكثر من 90 يومًا"))))))</x:f>
      </x:c>
      <x:c r="M149" s="54" t="str">
        <x:f>IF($A149="","",YEAR($A149))</x:f>
      </x:c>
      <x:c r="N149" s="36"/>
      <x:c r="O149" s="36"/>
    </x:row>
    <x:row r="150">
      <x:c r="A150" s="56"/>
      <x:c r="B150" s="36"/>
      <x:c r="C150" s="36"/>
      <x:c r="D150" s="36"/>
      <x:c r="E150" s="36"/>
      <x:c r="F150" s="56"/>
      <x:c r="G150" s="58"/>
      <x:c r="H150" s="59" t="str">
        <x:f>IF($B150="","",SUMIF(المدفوعات!$C$6:$C$505,$B150,المدفوعات!$F$6:$F$505))</x:f>
      </x:c>
      <x:c r="I150" s="59" t="str">
        <x:f>IF($B150="","",MAX(0,$G150-$H150))</x:f>
      </x:c>
      <x:c r="J150" s="54" t="str">
        <x:f>IF($B150="","",IF($I150=0,"مدفوعة",IF($F150&lt;TODAY(),"المتأخر",IF($H150&gt;0,"مدفوعة جزئيًا","مفتوحة"))))</x:f>
      </x:c>
      <x:c r="K150" s="54" t="str">
        <x:f>IF($B150="","",IF($I150=0,0,TODAY()-$F150))</x:f>
      </x:c>
      <x:c r="L150" s="54" t="str">
        <x:f>IF($B150="","",IF($I150=0,"مدفوعة",IF($F150&gt;=TODAY(),"غير مستحقة",IF(TODAY()-$F150&lt;=30,"1-30 يومًا",IF(TODAY()-$F150&lt;=60,"31-60 يومًا",IF(TODAY()-$F150&lt;=90,"61-90 يومًا","أكثر من 90 يومًا"))))))</x:f>
      </x:c>
      <x:c r="M150" s="54" t="str">
        <x:f>IF($A150="","",YEAR($A150))</x:f>
      </x:c>
      <x:c r="N150" s="36"/>
      <x:c r="O150" s="36"/>
    </x:row>
    <x:row r="151">
      <x:c r="A151" s="56"/>
      <x:c r="B151" s="36"/>
      <x:c r="C151" s="36"/>
      <x:c r="D151" s="36"/>
      <x:c r="E151" s="36"/>
      <x:c r="F151" s="56"/>
      <x:c r="G151" s="58"/>
      <x:c r="H151" s="59" t="str">
        <x:f>IF($B151="","",SUMIF(المدفوعات!$C$6:$C$505,$B151,المدفوعات!$F$6:$F$505))</x:f>
      </x:c>
      <x:c r="I151" s="59" t="str">
        <x:f>IF($B151="","",MAX(0,$G151-$H151))</x:f>
      </x:c>
      <x:c r="J151" s="54" t="str">
        <x:f>IF($B151="","",IF($I151=0,"مدفوعة",IF($F151&lt;TODAY(),"المتأخر",IF($H151&gt;0,"مدفوعة جزئيًا","مفتوحة"))))</x:f>
      </x:c>
      <x:c r="K151" s="54" t="str">
        <x:f>IF($B151="","",IF($I151=0,0,TODAY()-$F151))</x:f>
      </x:c>
      <x:c r="L151" s="54" t="str">
        <x:f>IF($B151="","",IF($I151=0,"مدفوعة",IF($F151&gt;=TODAY(),"غير مستحقة",IF(TODAY()-$F151&lt;=30,"1-30 يومًا",IF(TODAY()-$F151&lt;=60,"31-60 يومًا",IF(TODAY()-$F151&lt;=90,"61-90 يومًا","أكثر من 90 يومًا"))))))</x:f>
      </x:c>
      <x:c r="M151" s="54" t="str">
        <x:f>IF($A151="","",YEAR($A151))</x:f>
      </x:c>
      <x:c r="N151" s="36"/>
      <x:c r="O151" s="36"/>
    </x:row>
    <x:row r="152">
      <x:c r="A152" s="56"/>
      <x:c r="B152" s="36"/>
      <x:c r="C152" s="36"/>
      <x:c r="D152" s="36"/>
      <x:c r="E152" s="36"/>
      <x:c r="F152" s="56"/>
      <x:c r="G152" s="58"/>
      <x:c r="H152" s="59" t="str">
        <x:f>IF($B152="","",SUMIF(المدفوعات!$C$6:$C$505,$B152,المدفوعات!$F$6:$F$505))</x:f>
      </x:c>
      <x:c r="I152" s="59" t="str">
        <x:f>IF($B152="","",MAX(0,$G152-$H152))</x:f>
      </x:c>
      <x:c r="J152" s="54" t="str">
        <x:f>IF($B152="","",IF($I152=0,"مدفوعة",IF($F152&lt;TODAY(),"المتأخر",IF($H152&gt;0,"مدفوعة جزئيًا","مفتوحة"))))</x:f>
      </x:c>
      <x:c r="K152" s="54" t="str">
        <x:f>IF($B152="","",IF($I152=0,0,TODAY()-$F152))</x:f>
      </x:c>
      <x:c r="L152" s="54" t="str">
        <x:f>IF($B152="","",IF($I152=0,"مدفوعة",IF($F152&gt;=TODAY(),"غير مستحقة",IF(TODAY()-$F152&lt;=30,"1-30 يومًا",IF(TODAY()-$F152&lt;=60,"31-60 يومًا",IF(TODAY()-$F152&lt;=90,"61-90 يومًا","أكثر من 90 يومًا"))))))</x:f>
      </x:c>
      <x:c r="M152" s="54" t="str">
        <x:f>IF($A152="","",YEAR($A152))</x:f>
      </x:c>
      <x:c r="N152" s="36"/>
      <x:c r="O152" s="36"/>
    </x:row>
    <x:row r="153">
      <x:c r="A153" s="56"/>
      <x:c r="B153" s="36"/>
      <x:c r="C153" s="36"/>
      <x:c r="D153" s="36"/>
      <x:c r="E153" s="36"/>
      <x:c r="F153" s="56"/>
      <x:c r="G153" s="58"/>
      <x:c r="H153" s="59" t="str">
        <x:f>IF($B153="","",SUMIF(المدفوعات!$C$6:$C$505,$B153,المدفوعات!$F$6:$F$505))</x:f>
      </x:c>
      <x:c r="I153" s="59" t="str">
        <x:f>IF($B153="","",MAX(0,$G153-$H153))</x:f>
      </x:c>
      <x:c r="J153" s="54" t="str">
        <x:f>IF($B153="","",IF($I153=0,"مدفوعة",IF($F153&lt;TODAY(),"المتأخر",IF($H153&gt;0,"مدفوعة جزئيًا","مفتوحة"))))</x:f>
      </x:c>
      <x:c r="K153" s="54" t="str">
        <x:f>IF($B153="","",IF($I153=0,0,TODAY()-$F153))</x:f>
      </x:c>
      <x:c r="L153" s="54" t="str">
        <x:f>IF($B153="","",IF($I153=0,"مدفوعة",IF($F153&gt;=TODAY(),"غير مستحقة",IF(TODAY()-$F153&lt;=30,"1-30 يومًا",IF(TODAY()-$F153&lt;=60,"31-60 يومًا",IF(TODAY()-$F153&lt;=90,"61-90 يومًا","أكثر من 90 يومًا"))))))</x:f>
      </x:c>
      <x:c r="M153" s="54" t="str">
        <x:f>IF($A153="","",YEAR($A153))</x:f>
      </x:c>
      <x:c r="N153" s="36"/>
      <x:c r="O153" s="36"/>
    </x:row>
    <x:row r="154">
      <x:c r="A154" s="56"/>
      <x:c r="B154" s="36"/>
      <x:c r="C154" s="36"/>
      <x:c r="D154" s="36"/>
      <x:c r="E154" s="36"/>
      <x:c r="F154" s="56"/>
      <x:c r="G154" s="58"/>
      <x:c r="H154" s="59" t="str">
        <x:f>IF($B154="","",SUMIF(المدفوعات!$C$6:$C$505,$B154,المدفوعات!$F$6:$F$505))</x:f>
      </x:c>
      <x:c r="I154" s="59" t="str">
        <x:f>IF($B154="","",MAX(0,$G154-$H154))</x:f>
      </x:c>
      <x:c r="J154" s="54" t="str">
        <x:f>IF($B154="","",IF($I154=0,"مدفوعة",IF($F154&lt;TODAY(),"المتأخر",IF($H154&gt;0,"مدفوعة جزئيًا","مفتوحة"))))</x:f>
      </x:c>
      <x:c r="K154" s="54" t="str">
        <x:f>IF($B154="","",IF($I154=0,0,TODAY()-$F154))</x:f>
      </x:c>
      <x:c r="L154" s="54" t="str">
        <x:f>IF($B154="","",IF($I154=0,"مدفوعة",IF($F154&gt;=TODAY(),"غير مستحقة",IF(TODAY()-$F154&lt;=30,"1-30 يومًا",IF(TODAY()-$F154&lt;=60,"31-60 يومًا",IF(TODAY()-$F154&lt;=90,"61-90 يومًا","أكثر من 90 يومًا"))))))</x:f>
      </x:c>
      <x:c r="M154" s="54" t="str">
        <x:f>IF($A154="","",YEAR($A154))</x:f>
      </x:c>
      <x:c r="N154" s="36"/>
      <x:c r="O154" s="36"/>
    </x:row>
    <x:row r="155">
      <x:c r="A155" s="56"/>
      <x:c r="B155" s="36"/>
      <x:c r="C155" s="36"/>
      <x:c r="D155" s="36"/>
      <x:c r="E155" s="36"/>
      <x:c r="F155" s="56"/>
      <x:c r="G155" s="58"/>
      <x:c r="H155" s="59" t="str">
        <x:f>IF($B155="","",SUMIF(المدفوعات!$C$6:$C$505,$B155,المدفوعات!$F$6:$F$505))</x:f>
      </x:c>
      <x:c r="I155" s="59" t="str">
        <x:f>IF($B155="","",MAX(0,$G155-$H155))</x:f>
      </x:c>
      <x:c r="J155" s="54" t="str">
        <x:f>IF($B155="","",IF($I155=0,"مدفوعة",IF($F155&lt;TODAY(),"المتأخر",IF($H155&gt;0,"مدفوعة جزئيًا","مفتوحة"))))</x:f>
      </x:c>
      <x:c r="K155" s="54" t="str">
        <x:f>IF($B155="","",IF($I155=0,0,TODAY()-$F155))</x:f>
      </x:c>
      <x:c r="L155" s="54" t="str">
        <x:f>IF($B155="","",IF($I155=0,"مدفوعة",IF($F155&gt;=TODAY(),"غير مستحقة",IF(TODAY()-$F155&lt;=30,"1-30 يومًا",IF(TODAY()-$F155&lt;=60,"31-60 يومًا",IF(TODAY()-$F155&lt;=90,"61-90 يومًا","أكثر من 90 يومًا"))))))</x:f>
      </x:c>
      <x:c r="M155" s="54" t="str">
        <x:f>IF($A155="","",YEAR($A155))</x:f>
      </x:c>
      <x:c r="N155" s="36"/>
      <x:c r="O155" s="36"/>
    </x:row>
    <x:row r="156">
      <x:c r="A156" s="56"/>
      <x:c r="B156" s="36"/>
      <x:c r="C156" s="36"/>
      <x:c r="D156" s="36"/>
      <x:c r="E156" s="36"/>
      <x:c r="F156" s="56"/>
      <x:c r="G156" s="58"/>
      <x:c r="H156" s="59" t="str">
        <x:f>IF($B156="","",SUMIF(المدفوعات!$C$6:$C$505,$B156,المدفوعات!$F$6:$F$505))</x:f>
      </x:c>
      <x:c r="I156" s="59" t="str">
        <x:f>IF($B156="","",MAX(0,$G156-$H156))</x:f>
      </x:c>
      <x:c r="J156" s="54" t="str">
        <x:f>IF($B156="","",IF($I156=0,"مدفوعة",IF($F156&lt;TODAY(),"المتأخر",IF($H156&gt;0,"مدفوعة جزئيًا","مفتوحة"))))</x:f>
      </x:c>
      <x:c r="K156" s="54" t="str">
        <x:f>IF($B156="","",IF($I156=0,0,TODAY()-$F156))</x:f>
      </x:c>
      <x:c r="L156" s="54" t="str">
        <x:f>IF($B156="","",IF($I156=0,"مدفوعة",IF($F156&gt;=TODAY(),"غير مستحقة",IF(TODAY()-$F156&lt;=30,"1-30 يومًا",IF(TODAY()-$F156&lt;=60,"31-60 يومًا",IF(TODAY()-$F156&lt;=90,"61-90 يومًا","أكثر من 90 يومًا"))))))</x:f>
      </x:c>
      <x:c r="M156" s="54" t="str">
        <x:f>IF($A156="","",YEAR($A156))</x:f>
      </x:c>
      <x:c r="N156" s="36"/>
      <x:c r="O156" s="36"/>
    </x:row>
    <x:row r="157">
      <x:c r="A157" s="56"/>
      <x:c r="B157" s="36"/>
      <x:c r="C157" s="36"/>
      <x:c r="D157" s="36"/>
      <x:c r="E157" s="36"/>
      <x:c r="F157" s="56"/>
      <x:c r="G157" s="58"/>
      <x:c r="H157" s="59" t="str">
        <x:f>IF($B157="","",SUMIF(المدفوعات!$C$6:$C$505,$B157,المدفوعات!$F$6:$F$505))</x:f>
      </x:c>
      <x:c r="I157" s="59" t="str">
        <x:f>IF($B157="","",MAX(0,$G157-$H157))</x:f>
      </x:c>
      <x:c r="J157" s="54" t="str">
        <x:f>IF($B157="","",IF($I157=0,"مدفوعة",IF($F157&lt;TODAY(),"المتأخر",IF($H157&gt;0,"مدفوعة جزئيًا","مفتوحة"))))</x:f>
      </x:c>
      <x:c r="K157" s="54" t="str">
        <x:f>IF($B157="","",IF($I157=0,0,TODAY()-$F157))</x:f>
      </x:c>
      <x:c r="L157" s="54" t="str">
        <x:f>IF($B157="","",IF($I157=0,"مدفوعة",IF($F157&gt;=TODAY(),"غير مستحقة",IF(TODAY()-$F157&lt;=30,"1-30 يومًا",IF(TODAY()-$F157&lt;=60,"31-60 يومًا",IF(TODAY()-$F157&lt;=90,"61-90 يومًا","أكثر من 90 يومًا"))))))</x:f>
      </x:c>
      <x:c r="M157" s="54" t="str">
        <x:f>IF($A157="","",YEAR($A157))</x:f>
      </x:c>
      <x:c r="N157" s="36"/>
      <x:c r="O157" s="36"/>
    </x:row>
    <x:row r="158">
      <x:c r="A158" s="56"/>
      <x:c r="B158" s="36"/>
      <x:c r="C158" s="36"/>
      <x:c r="D158" s="36"/>
      <x:c r="E158" s="36"/>
      <x:c r="F158" s="56"/>
      <x:c r="G158" s="58"/>
      <x:c r="H158" s="59" t="str">
        <x:f>IF($B158="","",SUMIF(المدفوعات!$C$6:$C$505,$B158,المدفوعات!$F$6:$F$505))</x:f>
      </x:c>
      <x:c r="I158" s="59" t="str">
        <x:f>IF($B158="","",MAX(0,$G158-$H158))</x:f>
      </x:c>
      <x:c r="J158" s="54" t="str">
        <x:f>IF($B158="","",IF($I158=0,"مدفوعة",IF($F158&lt;TODAY(),"المتأخر",IF($H158&gt;0,"مدفوعة جزئيًا","مفتوحة"))))</x:f>
      </x:c>
      <x:c r="K158" s="54" t="str">
        <x:f>IF($B158="","",IF($I158=0,0,TODAY()-$F158))</x:f>
      </x:c>
      <x:c r="L158" s="54" t="str">
        <x:f>IF($B158="","",IF($I158=0,"مدفوعة",IF($F158&gt;=TODAY(),"غير مستحقة",IF(TODAY()-$F158&lt;=30,"1-30 يومًا",IF(TODAY()-$F158&lt;=60,"31-60 يومًا",IF(TODAY()-$F158&lt;=90,"61-90 يومًا","أكثر من 90 يومًا"))))))</x:f>
      </x:c>
      <x:c r="M158" s="54" t="str">
        <x:f>IF($A158="","",YEAR($A158))</x:f>
      </x:c>
      <x:c r="N158" s="36"/>
      <x:c r="O158" s="36"/>
    </x:row>
    <x:row r="159">
      <x:c r="A159" s="56"/>
      <x:c r="B159" s="36"/>
      <x:c r="C159" s="36"/>
      <x:c r="D159" s="36"/>
      <x:c r="E159" s="36"/>
      <x:c r="F159" s="56"/>
      <x:c r="G159" s="58"/>
      <x:c r="H159" s="59" t="str">
        <x:f>IF($B159="","",SUMIF(المدفوعات!$C$6:$C$505,$B159,المدفوعات!$F$6:$F$505))</x:f>
      </x:c>
      <x:c r="I159" s="59" t="str">
        <x:f>IF($B159="","",MAX(0,$G159-$H159))</x:f>
      </x:c>
      <x:c r="J159" s="54" t="str">
        <x:f>IF($B159="","",IF($I159=0,"مدفوعة",IF($F159&lt;TODAY(),"المتأخر",IF($H159&gt;0,"مدفوعة جزئيًا","مفتوحة"))))</x:f>
      </x:c>
      <x:c r="K159" s="54" t="str">
        <x:f>IF($B159="","",IF($I159=0,0,TODAY()-$F159))</x:f>
      </x:c>
      <x:c r="L159" s="54" t="str">
        <x:f>IF($B159="","",IF($I159=0,"مدفوعة",IF($F159&gt;=TODAY(),"غير مستحقة",IF(TODAY()-$F159&lt;=30,"1-30 يومًا",IF(TODAY()-$F159&lt;=60,"31-60 يومًا",IF(TODAY()-$F159&lt;=90,"61-90 يومًا","أكثر من 90 يومًا"))))))</x:f>
      </x:c>
      <x:c r="M159" s="54" t="str">
        <x:f>IF($A159="","",YEAR($A159))</x:f>
      </x:c>
      <x:c r="N159" s="36"/>
      <x:c r="O159" s="36"/>
    </x:row>
    <x:row r="160">
      <x:c r="A160" s="56"/>
      <x:c r="B160" s="36"/>
      <x:c r="C160" s="36"/>
      <x:c r="D160" s="36"/>
      <x:c r="E160" s="36"/>
      <x:c r="F160" s="56"/>
      <x:c r="G160" s="58"/>
      <x:c r="H160" s="59" t="str">
        <x:f>IF($B160="","",SUMIF(المدفوعات!$C$6:$C$505,$B160,المدفوعات!$F$6:$F$505))</x:f>
      </x:c>
      <x:c r="I160" s="59" t="str">
        <x:f>IF($B160="","",MAX(0,$G160-$H160))</x:f>
      </x:c>
      <x:c r="J160" s="54" t="str">
        <x:f>IF($B160="","",IF($I160=0,"مدفوعة",IF($F160&lt;TODAY(),"المتأخر",IF($H160&gt;0,"مدفوعة جزئيًا","مفتوحة"))))</x:f>
      </x:c>
      <x:c r="K160" s="54" t="str">
        <x:f>IF($B160="","",IF($I160=0,0,TODAY()-$F160))</x:f>
      </x:c>
      <x:c r="L160" s="54" t="str">
        <x:f>IF($B160="","",IF($I160=0,"مدفوعة",IF($F160&gt;=TODAY(),"غير مستحقة",IF(TODAY()-$F160&lt;=30,"1-30 يومًا",IF(TODAY()-$F160&lt;=60,"31-60 يومًا",IF(TODAY()-$F160&lt;=90,"61-90 يومًا","أكثر من 90 يومًا"))))))</x:f>
      </x:c>
      <x:c r="M160" s="54" t="str">
        <x:f>IF($A160="","",YEAR($A160))</x:f>
      </x:c>
      <x:c r="N160" s="36"/>
      <x:c r="O160" s="36"/>
    </x:row>
    <x:row r="161">
      <x:c r="A161" s="56"/>
      <x:c r="B161" s="36"/>
      <x:c r="C161" s="36"/>
      <x:c r="D161" s="36"/>
      <x:c r="E161" s="36"/>
      <x:c r="F161" s="56"/>
      <x:c r="G161" s="58"/>
      <x:c r="H161" s="59" t="str">
        <x:f>IF($B161="","",SUMIF(المدفوعات!$C$6:$C$505,$B161,المدفوعات!$F$6:$F$505))</x:f>
      </x:c>
      <x:c r="I161" s="59" t="str">
        <x:f>IF($B161="","",MAX(0,$G161-$H161))</x:f>
      </x:c>
      <x:c r="J161" s="54" t="str">
        <x:f>IF($B161="","",IF($I161=0,"مدفوعة",IF($F161&lt;TODAY(),"المتأخر",IF($H161&gt;0,"مدفوعة جزئيًا","مفتوحة"))))</x:f>
      </x:c>
      <x:c r="K161" s="54" t="str">
        <x:f>IF($B161="","",IF($I161=0,0,TODAY()-$F161))</x:f>
      </x:c>
      <x:c r="L161" s="54" t="str">
        <x:f>IF($B161="","",IF($I161=0,"مدفوعة",IF($F161&gt;=TODAY(),"غير مستحقة",IF(TODAY()-$F161&lt;=30,"1-30 يومًا",IF(TODAY()-$F161&lt;=60,"31-60 يومًا",IF(TODAY()-$F161&lt;=90,"61-90 يومًا","أكثر من 90 يومًا"))))))</x:f>
      </x:c>
      <x:c r="M161" s="54" t="str">
        <x:f>IF($A161="","",YEAR($A161))</x:f>
      </x:c>
      <x:c r="N161" s="36"/>
      <x:c r="O161" s="36"/>
    </x:row>
    <x:row r="162">
      <x:c r="A162" s="56"/>
      <x:c r="B162" s="36"/>
      <x:c r="C162" s="36"/>
      <x:c r="D162" s="36"/>
      <x:c r="E162" s="36"/>
      <x:c r="F162" s="56"/>
      <x:c r="G162" s="58"/>
      <x:c r="H162" s="59" t="str">
        <x:f>IF($B162="","",SUMIF(المدفوعات!$C$6:$C$505,$B162,المدفوعات!$F$6:$F$505))</x:f>
      </x:c>
      <x:c r="I162" s="59" t="str">
        <x:f>IF($B162="","",MAX(0,$G162-$H162))</x:f>
      </x:c>
      <x:c r="J162" s="54" t="str">
        <x:f>IF($B162="","",IF($I162=0,"مدفوعة",IF($F162&lt;TODAY(),"المتأخر",IF($H162&gt;0,"مدفوعة جزئيًا","مفتوحة"))))</x:f>
      </x:c>
      <x:c r="K162" s="54" t="str">
        <x:f>IF($B162="","",IF($I162=0,0,TODAY()-$F162))</x:f>
      </x:c>
      <x:c r="L162" s="54" t="str">
        <x:f>IF($B162="","",IF($I162=0,"مدفوعة",IF($F162&gt;=TODAY(),"غير مستحقة",IF(TODAY()-$F162&lt;=30,"1-30 يومًا",IF(TODAY()-$F162&lt;=60,"31-60 يومًا",IF(TODAY()-$F162&lt;=90,"61-90 يومًا","أكثر من 90 يومًا"))))))</x:f>
      </x:c>
      <x:c r="M162" s="54" t="str">
        <x:f>IF($A162="","",YEAR($A162))</x:f>
      </x:c>
      <x:c r="N162" s="36"/>
      <x:c r="O162" s="36"/>
    </x:row>
    <x:row r="163">
      <x:c r="A163" s="56"/>
      <x:c r="B163" s="36"/>
      <x:c r="C163" s="36"/>
      <x:c r="D163" s="36"/>
      <x:c r="E163" s="36"/>
      <x:c r="F163" s="56"/>
      <x:c r="G163" s="58"/>
      <x:c r="H163" s="59" t="str">
        <x:f>IF($B163="","",SUMIF(المدفوعات!$C$6:$C$505,$B163,المدفوعات!$F$6:$F$505))</x:f>
      </x:c>
      <x:c r="I163" s="59" t="str">
        <x:f>IF($B163="","",MAX(0,$G163-$H163))</x:f>
      </x:c>
      <x:c r="J163" s="54" t="str">
        <x:f>IF($B163="","",IF($I163=0,"مدفوعة",IF($F163&lt;TODAY(),"المتأخر",IF($H163&gt;0,"مدفوعة جزئيًا","مفتوحة"))))</x:f>
      </x:c>
      <x:c r="K163" s="54" t="str">
        <x:f>IF($B163="","",IF($I163=0,0,TODAY()-$F163))</x:f>
      </x:c>
      <x:c r="L163" s="54" t="str">
        <x:f>IF($B163="","",IF($I163=0,"مدفوعة",IF($F163&gt;=TODAY(),"غير مستحقة",IF(TODAY()-$F163&lt;=30,"1-30 يومًا",IF(TODAY()-$F163&lt;=60,"31-60 يومًا",IF(TODAY()-$F163&lt;=90,"61-90 يومًا","أكثر من 90 يومًا"))))))</x:f>
      </x:c>
      <x:c r="M163" s="54" t="str">
        <x:f>IF($A163="","",YEAR($A163))</x:f>
      </x:c>
      <x:c r="N163" s="36"/>
      <x:c r="O163" s="36"/>
    </x:row>
    <x:row r="164">
      <x:c r="A164" s="56"/>
      <x:c r="B164" s="36"/>
      <x:c r="C164" s="36"/>
      <x:c r="D164" s="36"/>
      <x:c r="E164" s="36"/>
      <x:c r="F164" s="56"/>
      <x:c r="G164" s="58"/>
      <x:c r="H164" s="59" t="str">
        <x:f>IF($B164="","",SUMIF(المدفوعات!$C$6:$C$505,$B164,المدفوعات!$F$6:$F$505))</x:f>
      </x:c>
      <x:c r="I164" s="59" t="str">
        <x:f>IF($B164="","",MAX(0,$G164-$H164))</x:f>
      </x:c>
      <x:c r="J164" s="54" t="str">
        <x:f>IF($B164="","",IF($I164=0,"مدفوعة",IF($F164&lt;TODAY(),"المتأخر",IF($H164&gt;0,"مدفوعة جزئيًا","مفتوحة"))))</x:f>
      </x:c>
      <x:c r="K164" s="54" t="str">
        <x:f>IF($B164="","",IF($I164=0,0,TODAY()-$F164))</x:f>
      </x:c>
      <x:c r="L164" s="54" t="str">
        <x:f>IF($B164="","",IF($I164=0,"مدفوعة",IF($F164&gt;=TODAY(),"غير مستحقة",IF(TODAY()-$F164&lt;=30,"1-30 يومًا",IF(TODAY()-$F164&lt;=60,"31-60 يومًا",IF(TODAY()-$F164&lt;=90,"61-90 يومًا","أكثر من 90 يومًا"))))))</x:f>
      </x:c>
      <x:c r="M164" s="54" t="str">
        <x:f>IF($A164="","",YEAR($A164))</x:f>
      </x:c>
      <x:c r="N164" s="36"/>
      <x:c r="O164" s="36"/>
    </x:row>
    <x:row r="165">
      <x:c r="A165" s="56"/>
      <x:c r="B165" s="36"/>
      <x:c r="C165" s="36"/>
      <x:c r="D165" s="36"/>
      <x:c r="E165" s="36"/>
      <x:c r="F165" s="56"/>
      <x:c r="G165" s="58"/>
      <x:c r="H165" s="59" t="str">
        <x:f>IF($B165="","",SUMIF(المدفوعات!$C$6:$C$505,$B165,المدفوعات!$F$6:$F$505))</x:f>
      </x:c>
      <x:c r="I165" s="59" t="str">
        <x:f>IF($B165="","",MAX(0,$G165-$H165))</x:f>
      </x:c>
      <x:c r="J165" s="54" t="str">
        <x:f>IF($B165="","",IF($I165=0,"مدفوعة",IF($F165&lt;TODAY(),"المتأخر",IF($H165&gt;0,"مدفوعة جزئيًا","مفتوحة"))))</x:f>
      </x:c>
      <x:c r="K165" s="54" t="str">
        <x:f>IF($B165="","",IF($I165=0,0,TODAY()-$F165))</x:f>
      </x:c>
      <x:c r="L165" s="54" t="str">
        <x:f>IF($B165="","",IF($I165=0,"مدفوعة",IF($F165&gt;=TODAY(),"غير مستحقة",IF(TODAY()-$F165&lt;=30,"1-30 يومًا",IF(TODAY()-$F165&lt;=60,"31-60 يومًا",IF(TODAY()-$F165&lt;=90,"61-90 يومًا","أكثر من 90 يومًا"))))))</x:f>
      </x:c>
      <x:c r="M165" s="54" t="str">
        <x:f>IF($A165="","",YEAR($A165))</x:f>
      </x:c>
      <x:c r="N165" s="36"/>
      <x:c r="O165" s="36"/>
    </x:row>
    <x:row r="166">
      <x:c r="A166" s="56"/>
      <x:c r="B166" s="36"/>
      <x:c r="C166" s="36"/>
      <x:c r="D166" s="36"/>
      <x:c r="E166" s="36"/>
      <x:c r="F166" s="56"/>
      <x:c r="G166" s="58"/>
      <x:c r="H166" s="59" t="str">
        <x:f>IF($B166="","",SUMIF(المدفوعات!$C$6:$C$505,$B166,المدفوعات!$F$6:$F$505))</x:f>
      </x:c>
      <x:c r="I166" s="59" t="str">
        <x:f>IF($B166="","",MAX(0,$G166-$H166))</x:f>
      </x:c>
      <x:c r="J166" s="54" t="str">
        <x:f>IF($B166="","",IF($I166=0,"مدفوعة",IF($F166&lt;TODAY(),"المتأخر",IF($H166&gt;0,"مدفوعة جزئيًا","مفتوحة"))))</x:f>
      </x:c>
      <x:c r="K166" s="54" t="str">
        <x:f>IF($B166="","",IF($I166=0,0,TODAY()-$F166))</x:f>
      </x:c>
      <x:c r="L166" s="54" t="str">
        <x:f>IF($B166="","",IF($I166=0,"مدفوعة",IF($F166&gt;=TODAY(),"غير مستحقة",IF(TODAY()-$F166&lt;=30,"1-30 يومًا",IF(TODAY()-$F166&lt;=60,"31-60 يومًا",IF(TODAY()-$F166&lt;=90,"61-90 يومًا","أكثر من 90 يومًا"))))))</x:f>
      </x:c>
      <x:c r="M166" s="54" t="str">
        <x:f>IF($A166="","",YEAR($A166))</x:f>
      </x:c>
      <x:c r="N166" s="36"/>
      <x:c r="O166" s="36"/>
    </x:row>
    <x:row r="167">
      <x:c r="A167" s="56"/>
      <x:c r="B167" s="36"/>
      <x:c r="C167" s="36"/>
      <x:c r="D167" s="36"/>
      <x:c r="E167" s="36"/>
      <x:c r="F167" s="56"/>
      <x:c r="G167" s="58"/>
      <x:c r="H167" s="59" t="str">
        <x:f>IF($B167="","",SUMIF(المدفوعات!$C$6:$C$505,$B167,المدفوعات!$F$6:$F$505))</x:f>
      </x:c>
      <x:c r="I167" s="59" t="str">
        <x:f>IF($B167="","",MAX(0,$G167-$H167))</x:f>
      </x:c>
      <x:c r="J167" s="54" t="str">
        <x:f>IF($B167="","",IF($I167=0,"مدفوعة",IF($F167&lt;TODAY(),"المتأخر",IF($H167&gt;0,"مدفوعة جزئيًا","مفتوحة"))))</x:f>
      </x:c>
      <x:c r="K167" s="54" t="str">
        <x:f>IF($B167="","",IF($I167=0,0,TODAY()-$F167))</x:f>
      </x:c>
      <x:c r="L167" s="54" t="str">
        <x:f>IF($B167="","",IF($I167=0,"مدفوعة",IF($F167&gt;=TODAY(),"غير مستحقة",IF(TODAY()-$F167&lt;=30,"1-30 يومًا",IF(TODAY()-$F167&lt;=60,"31-60 يومًا",IF(TODAY()-$F167&lt;=90,"61-90 يومًا","أكثر من 90 يومًا"))))))</x:f>
      </x:c>
      <x:c r="M167" s="54" t="str">
        <x:f>IF($A167="","",YEAR($A167))</x:f>
      </x:c>
      <x:c r="N167" s="36"/>
      <x:c r="O167" s="36"/>
    </x:row>
    <x:row r="168">
      <x:c r="A168" s="56"/>
      <x:c r="B168" s="36"/>
      <x:c r="C168" s="36"/>
      <x:c r="D168" s="36"/>
      <x:c r="E168" s="36"/>
      <x:c r="F168" s="56"/>
      <x:c r="G168" s="58"/>
      <x:c r="H168" s="59" t="str">
        <x:f>IF($B168="","",SUMIF(المدفوعات!$C$6:$C$505,$B168,المدفوعات!$F$6:$F$505))</x:f>
      </x:c>
      <x:c r="I168" s="59" t="str">
        <x:f>IF($B168="","",MAX(0,$G168-$H168))</x:f>
      </x:c>
      <x:c r="J168" s="54" t="str">
        <x:f>IF($B168="","",IF($I168=0,"مدفوعة",IF($F168&lt;TODAY(),"المتأخر",IF($H168&gt;0,"مدفوعة جزئيًا","مفتوحة"))))</x:f>
      </x:c>
      <x:c r="K168" s="54" t="str">
        <x:f>IF($B168="","",IF($I168=0,0,TODAY()-$F168))</x:f>
      </x:c>
      <x:c r="L168" s="54" t="str">
        <x:f>IF($B168="","",IF($I168=0,"مدفوعة",IF($F168&gt;=TODAY(),"غير مستحقة",IF(TODAY()-$F168&lt;=30,"1-30 يومًا",IF(TODAY()-$F168&lt;=60,"31-60 يومًا",IF(TODAY()-$F168&lt;=90,"61-90 يومًا","أكثر من 90 يومًا"))))))</x:f>
      </x:c>
      <x:c r="M168" s="54" t="str">
        <x:f>IF($A168="","",YEAR($A168))</x:f>
      </x:c>
      <x:c r="N168" s="36"/>
      <x:c r="O168" s="36"/>
    </x:row>
    <x:row r="169">
      <x:c r="A169" s="56"/>
      <x:c r="B169" s="36"/>
      <x:c r="C169" s="36"/>
      <x:c r="D169" s="36"/>
      <x:c r="E169" s="36"/>
      <x:c r="F169" s="56"/>
      <x:c r="G169" s="58"/>
      <x:c r="H169" s="59" t="str">
        <x:f>IF($B169="","",SUMIF(المدفوعات!$C$6:$C$505,$B169,المدفوعات!$F$6:$F$505))</x:f>
      </x:c>
      <x:c r="I169" s="59" t="str">
        <x:f>IF($B169="","",MAX(0,$G169-$H169))</x:f>
      </x:c>
      <x:c r="J169" s="54" t="str">
        <x:f>IF($B169="","",IF($I169=0,"مدفوعة",IF($F169&lt;TODAY(),"المتأخر",IF($H169&gt;0,"مدفوعة جزئيًا","مفتوحة"))))</x:f>
      </x:c>
      <x:c r="K169" s="54" t="str">
        <x:f>IF($B169="","",IF($I169=0,0,TODAY()-$F169))</x:f>
      </x:c>
      <x:c r="L169" s="54" t="str">
        <x:f>IF($B169="","",IF($I169=0,"مدفوعة",IF($F169&gt;=TODAY(),"غير مستحقة",IF(TODAY()-$F169&lt;=30,"1-30 يومًا",IF(TODAY()-$F169&lt;=60,"31-60 يومًا",IF(TODAY()-$F169&lt;=90,"61-90 يومًا","أكثر من 90 يومًا"))))))</x:f>
      </x:c>
      <x:c r="M169" s="54" t="str">
        <x:f>IF($A169="","",YEAR($A169))</x:f>
      </x:c>
      <x:c r="N169" s="36"/>
      <x:c r="O169" s="36"/>
    </x:row>
    <x:row r="170">
      <x:c r="A170" s="56"/>
      <x:c r="B170" s="36"/>
      <x:c r="C170" s="36"/>
      <x:c r="D170" s="36"/>
      <x:c r="E170" s="36"/>
      <x:c r="F170" s="56"/>
      <x:c r="G170" s="58"/>
      <x:c r="H170" s="59" t="str">
        <x:f>IF($B170="","",SUMIF(المدفوعات!$C$6:$C$505,$B170,المدفوعات!$F$6:$F$505))</x:f>
      </x:c>
      <x:c r="I170" s="59" t="str">
        <x:f>IF($B170="","",MAX(0,$G170-$H170))</x:f>
      </x:c>
      <x:c r="J170" s="54" t="str">
        <x:f>IF($B170="","",IF($I170=0,"مدفوعة",IF($F170&lt;TODAY(),"المتأخر",IF($H170&gt;0,"مدفوعة جزئيًا","مفتوحة"))))</x:f>
      </x:c>
      <x:c r="K170" s="54" t="str">
        <x:f>IF($B170="","",IF($I170=0,0,TODAY()-$F170))</x:f>
      </x:c>
      <x:c r="L170" s="54" t="str">
        <x:f>IF($B170="","",IF($I170=0,"مدفوعة",IF($F170&gt;=TODAY(),"غير مستحقة",IF(TODAY()-$F170&lt;=30,"1-30 يومًا",IF(TODAY()-$F170&lt;=60,"31-60 يومًا",IF(TODAY()-$F170&lt;=90,"61-90 يومًا","أكثر من 90 يومًا"))))))</x:f>
      </x:c>
      <x:c r="M170" s="54" t="str">
        <x:f>IF($A170="","",YEAR($A170))</x:f>
      </x:c>
      <x:c r="N170" s="36"/>
      <x:c r="O170" s="36"/>
    </x:row>
    <x:row r="171">
      <x:c r="A171" s="56"/>
      <x:c r="B171" s="36"/>
      <x:c r="C171" s="36"/>
      <x:c r="D171" s="36"/>
      <x:c r="E171" s="36"/>
      <x:c r="F171" s="56"/>
      <x:c r="G171" s="58"/>
      <x:c r="H171" s="59" t="str">
        <x:f>IF($B171="","",SUMIF(المدفوعات!$C$6:$C$505,$B171,المدفوعات!$F$6:$F$505))</x:f>
      </x:c>
      <x:c r="I171" s="59" t="str">
        <x:f>IF($B171="","",MAX(0,$G171-$H171))</x:f>
      </x:c>
      <x:c r="J171" s="54" t="str">
        <x:f>IF($B171="","",IF($I171=0,"مدفوعة",IF($F171&lt;TODAY(),"المتأخر",IF($H171&gt;0,"مدفوعة جزئيًا","مفتوحة"))))</x:f>
      </x:c>
      <x:c r="K171" s="54" t="str">
        <x:f>IF($B171="","",IF($I171=0,0,TODAY()-$F171))</x:f>
      </x:c>
      <x:c r="L171" s="54" t="str">
        <x:f>IF($B171="","",IF($I171=0,"مدفوعة",IF($F171&gt;=TODAY(),"غير مستحقة",IF(TODAY()-$F171&lt;=30,"1-30 يومًا",IF(TODAY()-$F171&lt;=60,"31-60 يومًا",IF(TODAY()-$F171&lt;=90,"61-90 يومًا","أكثر من 90 يومًا"))))))</x:f>
      </x:c>
      <x:c r="M171" s="54" t="str">
        <x:f>IF($A171="","",YEAR($A171))</x:f>
      </x:c>
      <x:c r="N171" s="36"/>
      <x:c r="O171" s="36"/>
    </x:row>
    <x:row r="172">
      <x:c r="A172" s="56"/>
      <x:c r="B172" s="36"/>
      <x:c r="C172" s="36"/>
      <x:c r="D172" s="36"/>
      <x:c r="E172" s="36"/>
      <x:c r="F172" s="56"/>
      <x:c r="G172" s="58"/>
      <x:c r="H172" s="59" t="str">
        <x:f>IF($B172="","",SUMIF(المدفوعات!$C$6:$C$505,$B172,المدفوعات!$F$6:$F$505))</x:f>
      </x:c>
      <x:c r="I172" s="59" t="str">
        <x:f>IF($B172="","",MAX(0,$G172-$H172))</x:f>
      </x:c>
      <x:c r="J172" s="54" t="str">
        <x:f>IF($B172="","",IF($I172=0,"مدفوعة",IF($F172&lt;TODAY(),"المتأخر",IF($H172&gt;0,"مدفوعة جزئيًا","مفتوحة"))))</x:f>
      </x:c>
      <x:c r="K172" s="54" t="str">
        <x:f>IF($B172="","",IF($I172=0,0,TODAY()-$F172))</x:f>
      </x:c>
      <x:c r="L172" s="54" t="str">
        <x:f>IF($B172="","",IF($I172=0,"مدفوعة",IF($F172&gt;=TODAY(),"غير مستحقة",IF(TODAY()-$F172&lt;=30,"1-30 يومًا",IF(TODAY()-$F172&lt;=60,"31-60 يومًا",IF(TODAY()-$F172&lt;=90,"61-90 يومًا","أكثر من 90 يومًا"))))))</x:f>
      </x:c>
      <x:c r="M172" s="54" t="str">
        <x:f>IF($A172="","",YEAR($A172))</x:f>
      </x:c>
      <x:c r="N172" s="36"/>
      <x:c r="O172" s="36"/>
    </x:row>
    <x:row r="173">
      <x:c r="A173" s="56"/>
      <x:c r="B173" s="36"/>
      <x:c r="C173" s="36"/>
      <x:c r="D173" s="36"/>
      <x:c r="E173" s="36"/>
      <x:c r="F173" s="56"/>
      <x:c r="G173" s="58"/>
      <x:c r="H173" s="59" t="str">
        <x:f>IF($B173="","",SUMIF(المدفوعات!$C$6:$C$505,$B173,المدفوعات!$F$6:$F$505))</x:f>
      </x:c>
      <x:c r="I173" s="59" t="str">
        <x:f>IF($B173="","",MAX(0,$G173-$H173))</x:f>
      </x:c>
      <x:c r="J173" s="54" t="str">
        <x:f>IF($B173="","",IF($I173=0,"مدفوعة",IF($F173&lt;TODAY(),"المتأخر",IF($H173&gt;0,"مدفوعة جزئيًا","مفتوحة"))))</x:f>
      </x:c>
      <x:c r="K173" s="54" t="str">
        <x:f>IF($B173="","",IF($I173=0,0,TODAY()-$F173))</x:f>
      </x:c>
      <x:c r="L173" s="54" t="str">
        <x:f>IF($B173="","",IF($I173=0,"مدفوعة",IF($F173&gt;=TODAY(),"غير مستحقة",IF(TODAY()-$F173&lt;=30,"1-30 يومًا",IF(TODAY()-$F173&lt;=60,"31-60 يومًا",IF(TODAY()-$F173&lt;=90,"61-90 يومًا","أكثر من 90 يومًا"))))))</x:f>
      </x:c>
      <x:c r="M173" s="54" t="str">
        <x:f>IF($A173="","",YEAR($A173))</x:f>
      </x:c>
      <x:c r="N173" s="36"/>
      <x:c r="O173" s="36"/>
    </x:row>
    <x:row r="174">
      <x:c r="A174" s="56"/>
      <x:c r="B174" s="36"/>
      <x:c r="C174" s="36"/>
      <x:c r="D174" s="36"/>
      <x:c r="E174" s="36"/>
      <x:c r="F174" s="56"/>
      <x:c r="G174" s="58"/>
      <x:c r="H174" s="59" t="str">
        <x:f>IF($B174="","",SUMIF(المدفوعات!$C$6:$C$505,$B174,المدفوعات!$F$6:$F$505))</x:f>
      </x:c>
      <x:c r="I174" s="59" t="str">
        <x:f>IF($B174="","",MAX(0,$G174-$H174))</x:f>
      </x:c>
      <x:c r="J174" s="54" t="str">
        <x:f>IF($B174="","",IF($I174=0,"مدفوعة",IF($F174&lt;TODAY(),"المتأخر",IF($H174&gt;0,"مدفوعة جزئيًا","مفتوحة"))))</x:f>
      </x:c>
      <x:c r="K174" s="54" t="str">
        <x:f>IF($B174="","",IF($I174=0,0,TODAY()-$F174))</x:f>
      </x:c>
      <x:c r="L174" s="54" t="str">
        <x:f>IF($B174="","",IF($I174=0,"مدفوعة",IF($F174&gt;=TODAY(),"غير مستحقة",IF(TODAY()-$F174&lt;=30,"1-30 يومًا",IF(TODAY()-$F174&lt;=60,"31-60 يومًا",IF(TODAY()-$F174&lt;=90,"61-90 يومًا","أكثر من 90 يومًا"))))))</x:f>
      </x:c>
      <x:c r="M174" s="54" t="str">
        <x:f>IF($A174="","",YEAR($A174))</x:f>
      </x:c>
      <x:c r="N174" s="36"/>
      <x:c r="O174" s="36"/>
    </x:row>
    <x:row r="175">
      <x:c r="A175" s="56"/>
      <x:c r="B175" s="36"/>
      <x:c r="C175" s="36"/>
      <x:c r="D175" s="36"/>
      <x:c r="E175" s="36"/>
      <x:c r="F175" s="56"/>
      <x:c r="G175" s="58"/>
      <x:c r="H175" s="59" t="str">
        <x:f>IF($B175="","",SUMIF(المدفوعات!$C$6:$C$505,$B175,المدفوعات!$F$6:$F$505))</x:f>
      </x:c>
      <x:c r="I175" s="59" t="str">
        <x:f>IF($B175="","",MAX(0,$G175-$H175))</x:f>
      </x:c>
      <x:c r="J175" s="54" t="str">
        <x:f>IF($B175="","",IF($I175=0,"مدفوعة",IF($F175&lt;TODAY(),"المتأخر",IF($H175&gt;0,"مدفوعة جزئيًا","مفتوحة"))))</x:f>
      </x:c>
      <x:c r="K175" s="54" t="str">
        <x:f>IF($B175="","",IF($I175=0,0,TODAY()-$F175))</x:f>
      </x:c>
      <x:c r="L175" s="54" t="str">
        <x:f>IF($B175="","",IF($I175=0,"مدفوعة",IF($F175&gt;=TODAY(),"غير مستحقة",IF(TODAY()-$F175&lt;=30,"1-30 يومًا",IF(TODAY()-$F175&lt;=60,"31-60 يومًا",IF(TODAY()-$F175&lt;=90,"61-90 يومًا","أكثر من 90 يومًا"))))))</x:f>
      </x:c>
      <x:c r="M175" s="54" t="str">
        <x:f>IF($A175="","",YEAR($A175))</x:f>
      </x:c>
      <x:c r="N175" s="36"/>
      <x:c r="O175" s="36"/>
    </x:row>
    <x:row r="176">
      <x:c r="A176" s="56"/>
      <x:c r="B176" s="36"/>
      <x:c r="C176" s="36"/>
      <x:c r="D176" s="36"/>
      <x:c r="E176" s="36"/>
      <x:c r="F176" s="56"/>
      <x:c r="G176" s="58"/>
      <x:c r="H176" s="59" t="str">
        <x:f>IF($B176="","",SUMIF(المدفوعات!$C$6:$C$505,$B176,المدفوعات!$F$6:$F$505))</x:f>
      </x:c>
      <x:c r="I176" s="59" t="str">
        <x:f>IF($B176="","",MAX(0,$G176-$H176))</x:f>
      </x:c>
      <x:c r="J176" s="54" t="str">
        <x:f>IF($B176="","",IF($I176=0,"مدفوعة",IF($F176&lt;TODAY(),"المتأخر",IF($H176&gt;0,"مدفوعة جزئيًا","مفتوحة"))))</x:f>
      </x:c>
      <x:c r="K176" s="54" t="str">
        <x:f>IF($B176="","",IF($I176=0,0,TODAY()-$F176))</x:f>
      </x:c>
      <x:c r="L176" s="54" t="str">
        <x:f>IF($B176="","",IF($I176=0,"مدفوعة",IF($F176&gt;=TODAY(),"غير مستحقة",IF(TODAY()-$F176&lt;=30,"1-30 يومًا",IF(TODAY()-$F176&lt;=60,"31-60 يومًا",IF(TODAY()-$F176&lt;=90,"61-90 يومًا","أكثر من 90 يومًا"))))))</x:f>
      </x:c>
      <x:c r="M176" s="54" t="str">
        <x:f>IF($A176="","",YEAR($A176))</x:f>
      </x:c>
      <x:c r="N176" s="36"/>
      <x:c r="O176" s="36"/>
    </x:row>
    <x:row r="177">
      <x:c r="A177" s="56"/>
      <x:c r="B177" s="36"/>
      <x:c r="C177" s="36"/>
      <x:c r="D177" s="36"/>
      <x:c r="E177" s="36"/>
      <x:c r="F177" s="56"/>
      <x:c r="G177" s="58"/>
      <x:c r="H177" s="59" t="str">
        <x:f>IF($B177="","",SUMIF(المدفوعات!$C$6:$C$505,$B177,المدفوعات!$F$6:$F$505))</x:f>
      </x:c>
      <x:c r="I177" s="59" t="str">
        <x:f>IF($B177="","",MAX(0,$G177-$H177))</x:f>
      </x:c>
      <x:c r="J177" s="54" t="str">
        <x:f>IF($B177="","",IF($I177=0,"مدفوعة",IF($F177&lt;TODAY(),"المتأخر",IF($H177&gt;0,"مدفوعة جزئيًا","مفتوحة"))))</x:f>
      </x:c>
      <x:c r="K177" s="54" t="str">
        <x:f>IF($B177="","",IF($I177=0,0,TODAY()-$F177))</x:f>
      </x:c>
      <x:c r="L177" s="54" t="str">
        <x:f>IF($B177="","",IF($I177=0,"مدفوعة",IF($F177&gt;=TODAY(),"غير مستحقة",IF(TODAY()-$F177&lt;=30,"1-30 يومًا",IF(TODAY()-$F177&lt;=60,"31-60 يومًا",IF(TODAY()-$F177&lt;=90,"61-90 يومًا","أكثر من 90 يومًا"))))))</x:f>
      </x:c>
      <x:c r="M177" s="54" t="str">
        <x:f>IF($A177="","",YEAR($A177))</x:f>
      </x:c>
      <x:c r="N177" s="36"/>
      <x:c r="O177" s="36"/>
    </x:row>
    <x:row r="178">
      <x:c r="A178" s="56"/>
      <x:c r="B178" s="36"/>
      <x:c r="C178" s="36"/>
      <x:c r="D178" s="36"/>
      <x:c r="E178" s="36"/>
      <x:c r="F178" s="56"/>
      <x:c r="G178" s="58"/>
      <x:c r="H178" s="59" t="str">
        <x:f>IF($B178="","",SUMIF(المدفوعات!$C$6:$C$505,$B178,المدفوعات!$F$6:$F$505))</x:f>
      </x:c>
      <x:c r="I178" s="59" t="str">
        <x:f>IF($B178="","",MAX(0,$G178-$H178))</x:f>
      </x:c>
      <x:c r="J178" s="54" t="str">
        <x:f>IF($B178="","",IF($I178=0,"مدفوعة",IF($F178&lt;TODAY(),"المتأخر",IF($H178&gt;0,"مدفوعة جزئيًا","مفتوحة"))))</x:f>
      </x:c>
      <x:c r="K178" s="54" t="str">
        <x:f>IF($B178="","",IF($I178=0,0,TODAY()-$F178))</x:f>
      </x:c>
      <x:c r="L178" s="54" t="str">
        <x:f>IF($B178="","",IF($I178=0,"مدفوعة",IF($F178&gt;=TODAY(),"غير مستحقة",IF(TODAY()-$F178&lt;=30,"1-30 يومًا",IF(TODAY()-$F178&lt;=60,"31-60 يومًا",IF(TODAY()-$F178&lt;=90,"61-90 يومًا","أكثر من 90 يومًا"))))))</x:f>
      </x:c>
      <x:c r="M178" s="54" t="str">
        <x:f>IF($A178="","",YEAR($A178))</x:f>
      </x:c>
      <x:c r="N178" s="36"/>
      <x:c r="O178" s="36"/>
    </x:row>
    <x:row r="179">
      <x:c r="A179" s="56"/>
      <x:c r="B179" s="36"/>
      <x:c r="C179" s="36"/>
      <x:c r="D179" s="36"/>
      <x:c r="E179" s="36"/>
      <x:c r="F179" s="56"/>
      <x:c r="G179" s="58"/>
      <x:c r="H179" s="59" t="str">
        <x:f>IF($B179="","",SUMIF(المدفوعات!$C$6:$C$505,$B179,المدفوعات!$F$6:$F$505))</x:f>
      </x:c>
      <x:c r="I179" s="59" t="str">
        <x:f>IF($B179="","",MAX(0,$G179-$H179))</x:f>
      </x:c>
      <x:c r="J179" s="54" t="str">
        <x:f>IF($B179="","",IF($I179=0,"مدفوعة",IF($F179&lt;TODAY(),"المتأخر",IF($H179&gt;0,"مدفوعة جزئيًا","مفتوحة"))))</x:f>
      </x:c>
      <x:c r="K179" s="54" t="str">
        <x:f>IF($B179="","",IF($I179=0,0,TODAY()-$F179))</x:f>
      </x:c>
      <x:c r="L179" s="54" t="str">
        <x:f>IF($B179="","",IF($I179=0,"مدفوعة",IF($F179&gt;=TODAY(),"غير مستحقة",IF(TODAY()-$F179&lt;=30,"1-30 يومًا",IF(TODAY()-$F179&lt;=60,"31-60 يومًا",IF(TODAY()-$F179&lt;=90,"61-90 يومًا","أكثر من 90 يومًا"))))))</x:f>
      </x:c>
      <x:c r="M179" s="54" t="str">
        <x:f>IF($A179="","",YEAR($A179))</x:f>
      </x:c>
      <x:c r="N179" s="36"/>
      <x:c r="O179" s="36"/>
    </x:row>
    <x:row r="180">
      <x:c r="A180" s="56"/>
      <x:c r="B180" s="36"/>
      <x:c r="C180" s="36"/>
      <x:c r="D180" s="36"/>
      <x:c r="E180" s="36"/>
      <x:c r="F180" s="56"/>
      <x:c r="G180" s="58"/>
      <x:c r="H180" s="59" t="str">
        <x:f>IF($B180="","",SUMIF(المدفوعات!$C$6:$C$505,$B180,المدفوعات!$F$6:$F$505))</x:f>
      </x:c>
      <x:c r="I180" s="59" t="str">
        <x:f>IF($B180="","",MAX(0,$G180-$H180))</x:f>
      </x:c>
      <x:c r="J180" s="54" t="str">
        <x:f>IF($B180="","",IF($I180=0,"مدفوعة",IF($F180&lt;TODAY(),"المتأخر",IF($H180&gt;0,"مدفوعة جزئيًا","مفتوحة"))))</x:f>
      </x:c>
      <x:c r="K180" s="54" t="str">
        <x:f>IF($B180="","",IF($I180=0,0,TODAY()-$F180))</x:f>
      </x:c>
      <x:c r="L180" s="54" t="str">
        <x:f>IF($B180="","",IF($I180=0,"مدفوعة",IF($F180&gt;=TODAY(),"غير مستحقة",IF(TODAY()-$F180&lt;=30,"1-30 يومًا",IF(TODAY()-$F180&lt;=60,"31-60 يومًا",IF(TODAY()-$F180&lt;=90,"61-90 يومًا","أكثر من 90 يومًا"))))))</x:f>
      </x:c>
      <x:c r="M180" s="54" t="str">
        <x:f>IF($A180="","",YEAR($A180))</x:f>
      </x:c>
      <x:c r="N180" s="36"/>
      <x:c r="O180" s="36"/>
    </x:row>
    <x:row r="181">
      <x:c r="A181" s="56"/>
      <x:c r="B181" s="36"/>
      <x:c r="C181" s="36"/>
      <x:c r="D181" s="36"/>
      <x:c r="E181" s="36"/>
      <x:c r="F181" s="56"/>
      <x:c r="G181" s="58"/>
      <x:c r="H181" s="59" t="str">
        <x:f>IF($B181="","",SUMIF(المدفوعات!$C$6:$C$505,$B181,المدفوعات!$F$6:$F$505))</x:f>
      </x:c>
      <x:c r="I181" s="59" t="str">
        <x:f>IF($B181="","",MAX(0,$G181-$H181))</x:f>
      </x:c>
      <x:c r="J181" s="54" t="str">
        <x:f>IF($B181="","",IF($I181=0,"مدفوعة",IF($F181&lt;TODAY(),"المتأخر",IF($H181&gt;0,"مدفوعة جزئيًا","مفتوحة"))))</x:f>
      </x:c>
      <x:c r="K181" s="54" t="str">
        <x:f>IF($B181="","",IF($I181=0,0,TODAY()-$F181))</x:f>
      </x:c>
      <x:c r="L181" s="54" t="str">
        <x:f>IF($B181="","",IF($I181=0,"مدفوعة",IF($F181&gt;=TODAY(),"غير مستحقة",IF(TODAY()-$F181&lt;=30,"1-30 يومًا",IF(TODAY()-$F181&lt;=60,"31-60 يومًا",IF(TODAY()-$F181&lt;=90,"61-90 يومًا","أكثر من 90 يومًا"))))))</x:f>
      </x:c>
      <x:c r="M181" s="54" t="str">
        <x:f>IF($A181="","",YEAR($A181))</x:f>
      </x:c>
      <x:c r="N181" s="36"/>
      <x:c r="O181" s="36"/>
    </x:row>
    <x:row r="182">
      <x:c r="A182" s="56"/>
      <x:c r="B182" s="36"/>
      <x:c r="C182" s="36"/>
      <x:c r="D182" s="36"/>
      <x:c r="E182" s="36"/>
      <x:c r="F182" s="56"/>
      <x:c r="G182" s="58"/>
      <x:c r="H182" s="59" t="str">
        <x:f>IF($B182="","",SUMIF(المدفوعات!$C$6:$C$505,$B182,المدفوعات!$F$6:$F$505))</x:f>
      </x:c>
      <x:c r="I182" s="59" t="str">
        <x:f>IF($B182="","",MAX(0,$G182-$H182))</x:f>
      </x:c>
      <x:c r="J182" s="54" t="str">
        <x:f>IF($B182="","",IF($I182=0,"مدفوعة",IF($F182&lt;TODAY(),"المتأخر",IF($H182&gt;0,"مدفوعة جزئيًا","مفتوحة"))))</x:f>
      </x:c>
      <x:c r="K182" s="54" t="str">
        <x:f>IF($B182="","",IF($I182=0,0,TODAY()-$F182))</x:f>
      </x:c>
      <x:c r="L182" s="54" t="str">
        <x:f>IF($B182="","",IF($I182=0,"مدفوعة",IF($F182&gt;=TODAY(),"غير مستحقة",IF(TODAY()-$F182&lt;=30,"1-30 يومًا",IF(TODAY()-$F182&lt;=60,"31-60 يومًا",IF(TODAY()-$F182&lt;=90,"61-90 يومًا","أكثر من 90 يومًا"))))))</x:f>
      </x:c>
      <x:c r="M182" s="54" t="str">
        <x:f>IF($A182="","",YEAR($A182))</x:f>
      </x:c>
      <x:c r="N182" s="36"/>
      <x:c r="O182" s="36"/>
    </x:row>
    <x:row r="183">
      <x:c r="A183" s="56"/>
      <x:c r="B183" s="36"/>
      <x:c r="C183" s="36"/>
      <x:c r="D183" s="36"/>
      <x:c r="E183" s="36"/>
      <x:c r="F183" s="56"/>
      <x:c r="G183" s="58"/>
      <x:c r="H183" s="59" t="str">
        <x:f>IF($B183="","",SUMIF(المدفوعات!$C$6:$C$505,$B183,المدفوعات!$F$6:$F$505))</x:f>
      </x:c>
      <x:c r="I183" s="59" t="str">
        <x:f>IF($B183="","",MAX(0,$G183-$H183))</x:f>
      </x:c>
      <x:c r="J183" s="54" t="str">
        <x:f>IF($B183="","",IF($I183=0,"مدفوعة",IF($F183&lt;TODAY(),"المتأخر",IF($H183&gt;0,"مدفوعة جزئيًا","مفتوحة"))))</x:f>
      </x:c>
      <x:c r="K183" s="54" t="str">
        <x:f>IF($B183="","",IF($I183=0,0,TODAY()-$F183))</x:f>
      </x:c>
      <x:c r="L183" s="54" t="str">
        <x:f>IF($B183="","",IF($I183=0,"مدفوعة",IF($F183&gt;=TODAY(),"غير مستحقة",IF(TODAY()-$F183&lt;=30,"1-30 يومًا",IF(TODAY()-$F183&lt;=60,"31-60 يومًا",IF(TODAY()-$F183&lt;=90,"61-90 يومًا","أكثر من 90 يومًا"))))))</x:f>
      </x:c>
      <x:c r="M183" s="54" t="str">
        <x:f>IF($A183="","",YEAR($A183))</x:f>
      </x:c>
      <x:c r="N183" s="36"/>
      <x:c r="O183" s="36"/>
    </x:row>
    <x:row r="184">
      <x:c r="A184" s="56"/>
      <x:c r="B184" s="36"/>
      <x:c r="C184" s="36"/>
      <x:c r="D184" s="36"/>
      <x:c r="E184" s="36"/>
      <x:c r="F184" s="56"/>
      <x:c r="G184" s="58"/>
      <x:c r="H184" s="59" t="str">
        <x:f>IF($B184="","",SUMIF(المدفوعات!$C$6:$C$505,$B184,المدفوعات!$F$6:$F$505))</x:f>
      </x:c>
      <x:c r="I184" s="59" t="str">
        <x:f>IF($B184="","",MAX(0,$G184-$H184))</x:f>
      </x:c>
      <x:c r="J184" s="54" t="str">
        <x:f>IF($B184="","",IF($I184=0,"مدفوعة",IF($F184&lt;TODAY(),"المتأخر",IF($H184&gt;0,"مدفوعة جزئيًا","مفتوحة"))))</x:f>
      </x:c>
      <x:c r="K184" s="54" t="str">
        <x:f>IF($B184="","",IF($I184=0,0,TODAY()-$F184))</x:f>
      </x:c>
      <x:c r="L184" s="54" t="str">
        <x:f>IF($B184="","",IF($I184=0,"مدفوعة",IF($F184&gt;=TODAY(),"غير مستحقة",IF(TODAY()-$F184&lt;=30,"1-30 يومًا",IF(TODAY()-$F184&lt;=60,"31-60 يومًا",IF(TODAY()-$F184&lt;=90,"61-90 يومًا","أكثر من 90 يومًا"))))))</x:f>
      </x:c>
      <x:c r="M184" s="54" t="str">
        <x:f>IF($A184="","",YEAR($A184))</x:f>
      </x:c>
      <x:c r="N184" s="36"/>
      <x:c r="O184" s="36"/>
    </x:row>
    <x:row r="185">
      <x:c r="A185" s="56"/>
      <x:c r="B185" s="36"/>
      <x:c r="C185" s="36"/>
      <x:c r="D185" s="36"/>
      <x:c r="E185" s="36"/>
      <x:c r="F185" s="56"/>
      <x:c r="G185" s="58"/>
      <x:c r="H185" s="59" t="str">
        <x:f>IF($B185="","",SUMIF(المدفوعات!$C$6:$C$505,$B185,المدفوعات!$F$6:$F$505))</x:f>
      </x:c>
      <x:c r="I185" s="59" t="str">
        <x:f>IF($B185="","",MAX(0,$G185-$H185))</x:f>
      </x:c>
      <x:c r="J185" s="54" t="str">
        <x:f>IF($B185="","",IF($I185=0,"مدفوعة",IF($F185&lt;TODAY(),"المتأخر",IF($H185&gt;0,"مدفوعة جزئيًا","مفتوحة"))))</x:f>
      </x:c>
      <x:c r="K185" s="54" t="str">
        <x:f>IF($B185="","",IF($I185=0,0,TODAY()-$F185))</x:f>
      </x:c>
      <x:c r="L185" s="54" t="str">
        <x:f>IF($B185="","",IF($I185=0,"مدفوعة",IF($F185&gt;=TODAY(),"غير مستحقة",IF(TODAY()-$F185&lt;=30,"1-30 يومًا",IF(TODAY()-$F185&lt;=60,"31-60 يومًا",IF(TODAY()-$F185&lt;=90,"61-90 يومًا","أكثر من 90 يومًا"))))))</x:f>
      </x:c>
      <x:c r="M185" s="54" t="str">
        <x:f>IF($A185="","",YEAR($A185))</x:f>
      </x:c>
      <x:c r="N185" s="36"/>
      <x:c r="O185" s="36"/>
    </x:row>
    <x:row r="186">
      <x:c r="A186" s="56"/>
      <x:c r="B186" s="36"/>
      <x:c r="C186" s="36"/>
      <x:c r="D186" s="36"/>
      <x:c r="E186" s="36"/>
      <x:c r="F186" s="56"/>
      <x:c r="G186" s="58"/>
      <x:c r="H186" s="59" t="str">
        <x:f>IF($B186="","",SUMIF(المدفوعات!$C$6:$C$505,$B186,المدفوعات!$F$6:$F$505))</x:f>
      </x:c>
      <x:c r="I186" s="59" t="str">
        <x:f>IF($B186="","",MAX(0,$G186-$H186))</x:f>
      </x:c>
      <x:c r="J186" s="54" t="str">
        <x:f>IF($B186="","",IF($I186=0,"مدفوعة",IF($F186&lt;TODAY(),"المتأخر",IF($H186&gt;0,"مدفوعة جزئيًا","مفتوحة"))))</x:f>
      </x:c>
      <x:c r="K186" s="54" t="str">
        <x:f>IF($B186="","",IF($I186=0,0,TODAY()-$F186))</x:f>
      </x:c>
      <x:c r="L186" s="54" t="str">
        <x:f>IF($B186="","",IF($I186=0,"مدفوعة",IF($F186&gt;=TODAY(),"غير مستحقة",IF(TODAY()-$F186&lt;=30,"1-30 يومًا",IF(TODAY()-$F186&lt;=60,"31-60 يومًا",IF(TODAY()-$F186&lt;=90,"61-90 يومًا","أكثر من 90 يومًا"))))))</x:f>
      </x:c>
      <x:c r="M186" s="54" t="str">
        <x:f>IF($A186="","",YEAR($A186))</x:f>
      </x:c>
      <x:c r="N186" s="36"/>
      <x:c r="O186" s="36"/>
    </x:row>
    <x:row r="187">
      <x:c r="A187" s="56"/>
      <x:c r="B187" s="36"/>
      <x:c r="C187" s="36"/>
      <x:c r="D187" s="36"/>
      <x:c r="E187" s="36"/>
      <x:c r="F187" s="56"/>
      <x:c r="G187" s="58"/>
      <x:c r="H187" s="59" t="str">
        <x:f>IF($B187="","",SUMIF(المدفوعات!$C$6:$C$505,$B187,المدفوعات!$F$6:$F$505))</x:f>
      </x:c>
      <x:c r="I187" s="59" t="str">
        <x:f>IF($B187="","",MAX(0,$G187-$H187))</x:f>
      </x:c>
      <x:c r="J187" s="54" t="str">
        <x:f>IF($B187="","",IF($I187=0,"مدفوعة",IF($F187&lt;TODAY(),"المتأخر",IF($H187&gt;0,"مدفوعة جزئيًا","مفتوحة"))))</x:f>
      </x:c>
      <x:c r="K187" s="54" t="str">
        <x:f>IF($B187="","",IF($I187=0,0,TODAY()-$F187))</x:f>
      </x:c>
      <x:c r="L187" s="54" t="str">
        <x:f>IF($B187="","",IF($I187=0,"مدفوعة",IF($F187&gt;=TODAY(),"غير مستحقة",IF(TODAY()-$F187&lt;=30,"1-30 يومًا",IF(TODAY()-$F187&lt;=60,"31-60 يومًا",IF(TODAY()-$F187&lt;=90,"61-90 يومًا","أكثر من 90 يومًا"))))))</x:f>
      </x:c>
      <x:c r="M187" s="54" t="str">
        <x:f>IF($A187="","",YEAR($A187))</x:f>
      </x:c>
      <x:c r="N187" s="36"/>
      <x:c r="O187" s="36"/>
    </x:row>
    <x:row r="188">
      <x:c r="A188" s="56"/>
      <x:c r="B188" s="36"/>
      <x:c r="C188" s="36"/>
      <x:c r="D188" s="36"/>
      <x:c r="E188" s="36"/>
      <x:c r="F188" s="56"/>
      <x:c r="G188" s="58"/>
      <x:c r="H188" s="59" t="str">
        <x:f>IF($B188="","",SUMIF(المدفوعات!$C$6:$C$505,$B188,المدفوعات!$F$6:$F$505))</x:f>
      </x:c>
      <x:c r="I188" s="59" t="str">
        <x:f>IF($B188="","",MAX(0,$G188-$H188))</x:f>
      </x:c>
      <x:c r="J188" s="54" t="str">
        <x:f>IF($B188="","",IF($I188=0,"مدفوعة",IF($F188&lt;TODAY(),"المتأخر",IF($H188&gt;0,"مدفوعة جزئيًا","مفتوحة"))))</x:f>
      </x:c>
      <x:c r="K188" s="54" t="str">
        <x:f>IF($B188="","",IF($I188=0,0,TODAY()-$F188))</x:f>
      </x:c>
      <x:c r="L188" s="54" t="str">
        <x:f>IF($B188="","",IF($I188=0,"مدفوعة",IF($F188&gt;=TODAY(),"غير مستحقة",IF(TODAY()-$F188&lt;=30,"1-30 يومًا",IF(TODAY()-$F188&lt;=60,"31-60 يومًا",IF(TODAY()-$F188&lt;=90,"61-90 يومًا","أكثر من 90 يومًا"))))))</x:f>
      </x:c>
      <x:c r="M188" s="54" t="str">
        <x:f>IF($A188="","",YEAR($A188))</x:f>
      </x:c>
      <x:c r="N188" s="36"/>
      <x:c r="O188" s="36"/>
    </x:row>
    <x:row r="189">
      <x:c r="A189" s="56"/>
      <x:c r="B189" s="36"/>
      <x:c r="C189" s="36"/>
      <x:c r="D189" s="36"/>
      <x:c r="E189" s="36"/>
      <x:c r="F189" s="56"/>
      <x:c r="G189" s="58"/>
      <x:c r="H189" s="59" t="str">
        <x:f>IF($B189="","",SUMIF(المدفوعات!$C$6:$C$505,$B189,المدفوعات!$F$6:$F$505))</x:f>
      </x:c>
      <x:c r="I189" s="59" t="str">
        <x:f>IF($B189="","",MAX(0,$G189-$H189))</x:f>
      </x:c>
      <x:c r="J189" s="54" t="str">
        <x:f>IF($B189="","",IF($I189=0,"مدفوعة",IF($F189&lt;TODAY(),"المتأخر",IF($H189&gt;0,"مدفوعة جزئيًا","مفتوحة"))))</x:f>
      </x:c>
      <x:c r="K189" s="54" t="str">
        <x:f>IF($B189="","",IF($I189=0,0,TODAY()-$F189))</x:f>
      </x:c>
      <x:c r="L189" s="54" t="str">
        <x:f>IF($B189="","",IF($I189=0,"مدفوعة",IF($F189&gt;=TODAY(),"غير مستحقة",IF(TODAY()-$F189&lt;=30,"1-30 يومًا",IF(TODAY()-$F189&lt;=60,"31-60 يومًا",IF(TODAY()-$F189&lt;=90,"61-90 يومًا","أكثر من 90 يومًا"))))))</x:f>
      </x:c>
      <x:c r="M189" s="54" t="str">
        <x:f>IF($A189="","",YEAR($A189))</x:f>
      </x:c>
      <x:c r="N189" s="36"/>
      <x:c r="O189" s="36"/>
    </x:row>
    <x:row r="190">
      <x:c r="A190" s="56"/>
      <x:c r="B190" s="36"/>
      <x:c r="C190" s="36"/>
      <x:c r="D190" s="36"/>
      <x:c r="E190" s="36"/>
      <x:c r="F190" s="56"/>
      <x:c r="G190" s="58"/>
      <x:c r="H190" s="59" t="str">
        <x:f>IF($B190="","",SUMIF(المدفوعات!$C$6:$C$505,$B190,المدفوعات!$F$6:$F$505))</x:f>
      </x:c>
      <x:c r="I190" s="59" t="str">
        <x:f>IF($B190="","",MAX(0,$G190-$H190))</x:f>
      </x:c>
      <x:c r="J190" s="54" t="str">
        <x:f>IF($B190="","",IF($I190=0,"مدفوعة",IF($F190&lt;TODAY(),"المتأخر",IF($H190&gt;0,"مدفوعة جزئيًا","مفتوحة"))))</x:f>
      </x:c>
      <x:c r="K190" s="54" t="str">
        <x:f>IF($B190="","",IF($I190=0,0,TODAY()-$F190))</x:f>
      </x:c>
      <x:c r="L190" s="54" t="str">
        <x:f>IF($B190="","",IF($I190=0,"مدفوعة",IF($F190&gt;=TODAY(),"غير مستحقة",IF(TODAY()-$F190&lt;=30,"1-30 يومًا",IF(TODAY()-$F190&lt;=60,"31-60 يومًا",IF(TODAY()-$F190&lt;=90,"61-90 يومًا","أكثر من 90 يومًا"))))))</x:f>
      </x:c>
      <x:c r="M190" s="54" t="str">
        <x:f>IF($A190="","",YEAR($A190))</x:f>
      </x:c>
      <x:c r="N190" s="36"/>
      <x:c r="O190" s="36"/>
    </x:row>
    <x:row r="191">
      <x:c r="A191" s="56"/>
      <x:c r="B191" s="36"/>
      <x:c r="C191" s="36"/>
      <x:c r="D191" s="36"/>
      <x:c r="E191" s="36"/>
      <x:c r="F191" s="56"/>
      <x:c r="G191" s="58"/>
      <x:c r="H191" s="59" t="str">
        <x:f>IF($B191="","",SUMIF(المدفوعات!$C$6:$C$505,$B191,المدفوعات!$F$6:$F$505))</x:f>
      </x:c>
      <x:c r="I191" s="59" t="str">
        <x:f>IF($B191="","",MAX(0,$G191-$H191))</x:f>
      </x:c>
      <x:c r="J191" s="54" t="str">
        <x:f>IF($B191="","",IF($I191=0,"مدفوعة",IF($F191&lt;TODAY(),"المتأخر",IF($H191&gt;0,"مدفوعة جزئيًا","مفتوحة"))))</x:f>
      </x:c>
      <x:c r="K191" s="54" t="str">
        <x:f>IF($B191="","",IF($I191=0,0,TODAY()-$F191))</x:f>
      </x:c>
      <x:c r="L191" s="54" t="str">
        <x:f>IF($B191="","",IF($I191=0,"مدفوعة",IF($F191&gt;=TODAY(),"غير مستحقة",IF(TODAY()-$F191&lt;=30,"1-30 يومًا",IF(TODAY()-$F191&lt;=60,"31-60 يومًا",IF(TODAY()-$F191&lt;=90,"61-90 يومًا","أكثر من 90 يومًا"))))))</x:f>
      </x:c>
      <x:c r="M191" s="54" t="str">
        <x:f>IF($A191="","",YEAR($A191))</x:f>
      </x:c>
      <x:c r="N191" s="36"/>
      <x:c r="O191" s="36"/>
    </x:row>
    <x:row r="192">
      <x:c r="A192" s="56"/>
      <x:c r="B192" s="36"/>
      <x:c r="C192" s="36"/>
      <x:c r="D192" s="36"/>
      <x:c r="E192" s="36"/>
      <x:c r="F192" s="56"/>
      <x:c r="G192" s="58"/>
      <x:c r="H192" s="59" t="str">
        <x:f>IF($B192="","",SUMIF(المدفوعات!$C$6:$C$505,$B192,المدفوعات!$F$6:$F$505))</x:f>
      </x:c>
      <x:c r="I192" s="59" t="str">
        <x:f>IF($B192="","",MAX(0,$G192-$H192))</x:f>
      </x:c>
      <x:c r="J192" s="54" t="str">
        <x:f>IF($B192="","",IF($I192=0,"مدفوعة",IF($F192&lt;TODAY(),"المتأخر",IF($H192&gt;0,"مدفوعة جزئيًا","مفتوحة"))))</x:f>
      </x:c>
      <x:c r="K192" s="54" t="str">
        <x:f>IF($B192="","",IF($I192=0,0,TODAY()-$F192))</x:f>
      </x:c>
      <x:c r="L192" s="54" t="str">
        <x:f>IF($B192="","",IF($I192=0,"مدفوعة",IF($F192&gt;=TODAY(),"غير مستحقة",IF(TODAY()-$F192&lt;=30,"1-30 يومًا",IF(TODAY()-$F192&lt;=60,"31-60 يومًا",IF(TODAY()-$F192&lt;=90,"61-90 يومًا","أكثر من 90 يومًا"))))))</x:f>
      </x:c>
      <x:c r="M192" s="54" t="str">
        <x:f>IF($A192="","",YEAR($A192))</x:f>
      </x:c>
      <x:c r="N192" s="36"/>
      <x:c r="O192" s="36"/>
    </x:row>
    <x:row r="193">
      <x:c r="A193" s="56"/>
      <x:c r="B193" s="36"/>
      <x:c r="C193" s="36"/>
      <x:c r="D193" s="36"/>
      <x:c r="E193" s="36"/>
      <x:c r="F193" s="56"/>
      <x:c r="G193" s="58"/>
      <x:c r="H193" s="59" t="str">
        <x:f>IF($B193="","",SUMIF(المدفوعات!$C$6:$C$505,$B193,المدفوعات!$F$6:$F$505))</x:f>
      </x:c>
      <x:c r="I193" s="59" t="str">
        <x:f>IF($B193="","",MAX(0,$G193-$H193))</x:f>
      </x:c>
      <x:c r="J193" s="54" t="str">
        <x:f>IF($B193="","",IF($I193=0,"مدفوعة",IF($F193&lt;TODAY(),"المتأخر",IF($H193&gt;0,"مدفوعة جزئيًا","مفتوحة"))))</x:f>
      </x:c>
      <x:c r="K193" s="54" t="str">
        <x:f>IF($B193="","",IF($I193=0,0,TODAY()-$F193))</x:f>
      </x:c>
      <x:c r="L193" s="54" t="str">
        <x:f>IF($B193="","",IF($I193=0,"مدفوعة",IF($F193&gt;=TODAY(),"غير مستحقة",IF(TODAY()-$F193&lt;=30,"1-30 يومًا",IF(TODAY()-$F193&lt;=60,"31-60 يومًا",IF(TODAY()-$F193&lt;=90,"61-90 يومًا","أكثر من 90 يومًا"))))))</x:f>
      </x:c>
      <x:c r="M193" s="54" t="str">
        <x:f>IF($A193="","",YEAR($A193))</x:f>
      </x:c>
      <x:c r="N193" s="36"/>
      <x:c r="O193" s="36"/>
    </x:row>
    <x:row r="194">
      <x:c r="A194" s="56"/>
      <x:c r="B194" s="36"/>
      <x:c r="C194" s="36"/>
      <x:c r="D194" s="36"/>
      <x:c r="E194" s="36"/>
      <x:c r="F194" s="56"/>
      <x:c r="G194" s="58"/>
      <x:c r="H194" s="59" t="str">
        <x:f>IF($B194="","",SUMIF(المدفوعات!$C$6:$C$505,$B194,المدفوعات!$F$6:$F$505))</x:f>
      </x:c>
      <x:c r="I194" s="59" t="str">
        <x:f>IF($B194="","",MAX(0,$G194-$H194))</x:f>
      </x:c>
      <x:c r="J194" s="54" t="str">
        <x:f>IF($B194="","",IF($I194=0,"مدفوعة",IF($F194&lt;TODAY(),"المتأخر",IF($H194&gt;0,"مدفوعة جزئيًا","مفتوحة"))))</x:f>
      </x:c>
      <x:c r="K194" s="54" t="str">
        <x:f>IF($B194="","",IF($I194=0,0,TODAY()-$F194))</x:f>
      </x:c>
      <x:c r="L194" s="54" t="str">
        <x:f>IF($B194="","",IF($I194=0,"مدفوعة",IF($F194&gt;=TODAY(),"غير مستحقة",IF(TODAY()-$F194&lt;=30,"1-30 يومًا",IF(TODAY()-$F194&lt;=60,"31-60 يومًا",IF(TODAY()-$F194&lt;=90,"61-90 يومًا","أكثر من 90 يومًا"))))))</x:f>
      </x:c>
      <x:c r="M194" s="54" t="str">
        <x:f>IF($A194="","",YEAR($A194))</x:f>
      </x:c>
      <x:c r="N194" s="36"/>
      <x:c r="O194" s="36"/>
    </x:row>
    <x:row r="195">
      <x:c r="A195" s="56"/>
      <x:c r="B195" s="36"/>
      <x:c r="C195" s="36"/>
      <x:c r="D195" s="36"/>
      <x:c r="E195" s="36"/>
      <x:c r="F195" s="56"/>
      <x:c r="G195" s="58"/>
      <x:c r="H195" s="59" t="str">
        <x:f>IF($B195="","",SUMIF(المدفوعات!$C$6:$C$505,$B195,المدفوعات!$F$6:$F$505))</x:f>
      </x:c>
      <x:c r="I195" s="59" t="str">
        <x:f>IF($B195="","",MAX(0,$G195-$H195))</x:f>
      </x:c>
      <x:c r="J195" s="54" t="str">
        <x:f>IF($B195="","",IF($I195=0,"مدفوعة",IF($F195&lt;TODAY(),"المتأخر",IF($H195&gt;0,"مدفوعة جزئيًا","مفتوحة"))))</x:f>
      </x:c>
      <x:c r="K195" s="54" t="str">
        <x:f>IF($B195="","",IF($I195=0,0,TODAY()-$F195))</x:f>
      </x:c>
      <x:c r="L195" s="54" t="str">
        <x:f>IF($B195="","",IF($I195=0,"مدفوعة",IF($F195&gt;=TODAY(),"غير مستحقة",IF(TODAY()-$F195&lt;=30,"1-30 يومًا",IF(TODAY()-$F195&lt;=60,"31-60 يومًا",IF(TODAY()-$F195&lt;=90,"61-90 يومًا","أكثر من 90 يومًا"))))))</x:f>
      </x:c>
      <x:c r="M195" s="54" t="str">
        <x:f>IF($A195="","",YEAR($A195))</x:f>
      </x:c>
      <x:c r="N195" s="36"/>
      <x:c r="O195" s="36"/>
    </x:row>
    <x:row r="196">
      <x:c r="A196" s="56"/>
      <x:c r="B196" s="36"/>
      <x:c r="C196" s="36"/>
      <x:c r="D196" s="36"/>
      <x:c r="E196" s="36"/>
      <x:c r="F196" s="56"/>
      <x:c r="G196" s="58"/>
      <x:c r="H196" s="59" t="str">
        <x:f>IF($B196="","",SUMIF(المدفوعات!$C$6:$C$505,$B196,المدفوعات!$F$6:$F$505))</x:f>
      </x:c>
      <x:c r="I196" s="59" t="str">
        <x:f>IF($B196="","",MAX(0,$G196-$H196))</x:f>
      </x:c>
      <x:c r="J196" s="54" t="str">
        <x:f>IF($B196="","",IF($I196=0,"مدفوعة",IF($F196&lt;TODAY(),"المتأخر",IF($H196&gt;0,"مدفوعة جزئيًا","مفتوحة"))))</x:f>
      </x:c>
      <x:c r="K196" s="54" t="str">
        <x:f>IF($B196="","",IF($I196=0,0,TODAY()-$F196))</x:f>
      </x:c>
      <x:c r="L196" s="54" t="str">
        <x:f>IF($B196="","",IF($I196=0,"مدفوعة",IF($F196&gt;=TODAY(),"غير مستحقة",IF(TODAY()-$F196&lt;=30,"1-30 يومًا",IF(TODAY()-$F196&lt;=60,"31-60 يومًا",IF(TODAY()-$F196&lt;=90,"61-90 يومًا","أكثر من 90 يومًا"))))))</x:f>
      </x:c>
      <x:c r="M196" s="54" t="str">
        <x:f>IF($A196="","",YEAR($A196))</x:f>
      </x:c>
      <x:c r="N196" s="36"/>
      <x:c r="O196" s="36"/>
    </x:row>
    <x:row r="197">
      <x:c r="A197" s="56"/>
      <x:c r="B197" s="36"/>
      <x:c r="C197" s="36"/>
      <x:c r="D197" s="36"/>
      <x:c r="E197" s="36"/>
      <x:c r="F197" s="56"/>
      <x:c r="G197" s="58"/>
      <x:c r="H197" s="59" t="str">
        <x:f>IF($B197="","",SUMIF(المدفوعات!$C$6:$C$505,$B197,المدفوعات!$F$6:$F$505))</x:f>
      </x:c>
      <x:c r="I197" s="59" t="str">
        <x:f>IF($B197="","",MAX(0,$G197-$H197))</x:f>
      </x:c>
      <x:c r="J197" s="54" t="str">
        <x:f>IF($B197="","",IF($I197=0,"مدفوعة",IF($F197&lt;TODAY(),"المتأخر",IF($H197&gt;0,"مدفوعة جزئيًا","مفتوحة"))))</x:f>
      </x:c>
      <x:c r="K197" s="54" t="str">
        <x:f>IF($B197="","",IF($I197=0,0,TODAY()-$F197))</x:f>
      </x:c>
      <x:c r="L197" s="54" t="str">
        <x:f>IF($B197="","",IF($I197=0,"مدفوعة",IF($F197&gt;=TODAY(),"غير مستحقة",IF(TODAY()-$F197&lt;=30,"1-30 يومًا",IF(TODAY()-$F197&lt;=60,"31-60 يومًا",IF(TODAY()-$F197&lt;=90,"61-90 يومًا","أكثر من 90 يومًا"))))))</x:f>
      </x:c>
      <x:c r="M197" s="54" t="str">
        <x:f>IF($A197="","",YEAR($A197))</x:f>
      </x:c>
      <x:c r="N197" s="36"/>
      <x:c r="O197" s="36"/>
    </x:row>
    <x:row r="198">
      <x:c r="A198" s="56"/>
      <x:c r="B198" s="36"/>
      <x:c r="C198" s="36"/>
      <x:c r="D198" s="36"/>
      <x:c r="E198" s="36"/>
      <x:c r="F198" s="56"/>
      <x:c r="G198" s="58"/>
      <x:c r="H198" s="59" t="str">
        <x:f>IF($B198="","",SUMIF(المدفوعات!$C$6:$C$505,$B198,المدفوعات!$F$6:$F$505))</x:f>
      </x:c>
      <x:c r="I198" s="59" t="str">
        <x:f>IF($B198="","",MAX(0,$G198-$H198))</x:f>
      </x:c>
      <x:c r="J198" s="54" t="str">
        <x:f>IF($B198="","",IF($I198=0,"مدفوعة",IF($F198&lt;TODAY(),"المتأخر",IF($H198&gt;0,"مدفوعة جزئيًا","مفتوحة"))))</x:f>
      </x:c>
      <x:c r="K198" s="54" t="str">
        <x:f>IF($B198="","",IF($I198=0,0,TODAY()-$F198))</x:f>
      </x:c>
      <x:c r="L198" s="54" t="str">
        <x:f>IF($B198="","",IF($I198=0,"مدفوعة",IF($F198&gt;=TODAY(),"غير مستحقة",IF(TODAY()-$F198&lt;=30,"1-30 يومًا",IF(TODAY()-$F198&lt;=60,"31-60 يومًا",IF(TODAY()-$F198&lt;=90,"61-90 يومًا","أكثر من 90 يومًا"))))))</x:f>
      </x:c>
      <x:c r="M198" s="54" t="str">
        <x:f>IF($A198="","",YEAR($A198))</x:f>
      </x:c>
      <x:c r="N198" s="36"/>
      <x:c r="O198" s="36"/>
    </x:row>
    <x:row r="199">
      <x:c r="A199" s="56"/>
      <x:c r="B199" s="36"/>
      <x:c r="C199" s="36"/>
      <x:c r="D199" s="36"/>
      <x:c r="E199" s="36"/>
      <x:c r="F199" s="56"/>
      <x:c r="G199" s="58"/>
      <x:c r="H199" s="59" t="str">
        <x:f>IF($B199="","",SUMIF(المدفوعات!$C$6:$C$505,$B199,المدفوعات!$F$6:$F$505))</x:f>
      </x:c>
      <x:c r="I199" s="59" t="str">
        <x:f>IF($B199="","",MAX(0,$G199-$H199))</x:f>
      </x:c>
      <x:c r="J199" s="54" t="str">
        <x:f>IF($B199="","",IF($I199=0,"مدفوعة",IF($F199&lt;TODAY(),"المتأخر",IF($H199&gt;0,"مدفوعة جزئيًا","مفتوحة"))))</x:f>
      </x:c>
      <x:c r="K199" s="54" t="str">
        <x:f>IF($B199="","",IF($I199=0,0,TODAY()-$F199))</x:f>
      </x:c>
      <x:c r="L199" s="54" t="str">
        <x:f>IF($B199="","",IF($I199=0,"مدفوعة",IF($F199&gt;=TODAY(),"غير مستحقة",IF(TODAY()-$F199&lt;=30,"1-30 يومًا",IF(TODAY()-$F199&lt;=60,"31-60 يومًا",IF(TODAY()-$F199&lt;=90,"61-90 يومًا","أكثر من 90 يومًا"))))))</x:f>
      </x:c>
      <x:c r="M199" s="54" t="str">
        <x:f>IF($A199="","",YEAR($A199))</x:f>
      </x:c>
      <x:c r="N199" s="36"/>
      <x:c r="O199" s="36"/>
    </x:row>
    <x:row r="200">
      <x:c r="A200" s="56"/>
      <x:c r="B200" s="36"/>
      <x:c r="C200" s="36"/>
      <x:c r="D200" s="36"/>
      <x:c r="E200" s="36"/>
      <x:c r="F200" s="56"/>
      <x:c r="G200" s="58"/>
      <x:c r="H200" s="59" t="str">
        <x:f>IF($B200="","",SUMIF(المدفوعات!$C$6:$C$505,$B200,المدفوعات!$F$6:$F$505))</x:f>
      </x:c>
      <x:c r="I200" s="59" t="str">
        <x:f>IF($B200="","",MAX(0,$G200-$H200))</x:f>
      </x:c>
      <x:c r="J200" s="54" t="str">
        <x:f>IF($B200="","",IF($I200=0,"مدفوعة",IF($F200&lt;TODAY(),"المتأخر",IF($H200&gt;0,"مدفوعة جزئيًا","مفتوحة"))))</x:f>
      </x:c>
      <x:c r="K200" s="54" t="str">
        <x:f>IF($B200="","",IF($I200=0,0,TODAY()-$F200))</x:f>
      </x:c>
      <x:c r="L200" s="54" t="str">
        <x:f>IF($B200="","",IF($I200=0,"مدفوعة",IF($F200&gt;=TODAY(),"غير مستحقة",IF(TODAY()-$F200&lt;=30,"1-30 يومًا",IF(TODAY()-$F200&lt;=60,"31-60 يومًا",IF(TODAY()-$F200&lt;=90,"61-90 يومًا","أكثر من 90 يومًا"))))))</x:f>
      </x:c>
      <x:c r="M200" s="54" t="str">
        <x:f>IF($A200="","",YEAR($A200))</x:f>
      </x:c>
      <x:c r="N200" s="36"/>
      <x:c r="O200" s="36"/>
    </x:row>
    <x:row r="201">
      <x:c r="A201" s="56"/>
      <x:c r="B201" s="36"/>
      <x:c r="C201" s="36"/>
      <x:c r="D201" s="36"/>
      <x:c r="E201" s="36"/>
      <x:c r="F201" s="56"/>
      <x:c r="G201" s="58"/>
      <x:c r="H201" s="59" t="str">
        <x:f>IF($B201="","",SUMIF(المدفوعات!$C$6:$C$505,$B201,المدفوعات!$F$6:$F$505))</x:f>
      </x:c>
      <x:c r="I201" s="59" t="str">
        <x:f>IF($B201="","",MAX(0,$G201-$H201))</x:f>
      </x:c>
      <x:c r="J201" s="54" t="str">
        <x:f>IF($B201="","",IF($I201=0,"مدفوعة",IF($F201&lt;TODAY(),"المتأخر",IF($H201&gt;0,"مدفوعة جزئيًا","مفتوحة"))))</x:f>
      </x:c>
      <x:c r="K201" s="54" t="str">
        <x:f>IF($B201="","",IF($I201=0,0,TODAY()-$F201))</x:f>
      </x:c>
      <x:c r="L201" s="54" t="str">
        <x:f>IF($B201="","",IF($I201=0,"مدفوعة",IF($F201&gt;=TODAY(),"غير مستحقة",IF(TODAY()-$F201&lt;=30,"1-30 يومًا",IF(TODAY()-$F201&lt;=60,"31-60 يومًا",IF(TODAY()-$F201&lt;=90,"61-90 يومًا","أكثر من 90 يومًا"))))))</x:f>
      </x:c>
      <x:c r="M201" s="54" t="str">
        <x:f>IF($A201="","",YEAR($A201))</x:f>
      </x:c>
      <x:c r="N201" s="36"/>
      <x:c r="O201" s="36"/>
    </x:row>
    <x:row r="202">
      <x:c r="A202" s="56"/>
      <x:c r="B202" s="36"/>
      <x:c r="C202" s="36"/>
      <x:c r="D202" s="36"/>
      <x:c r="E202" s="36"/>
      <x:c r="F202" s="56"/>
      <x:c r="G202" s="58"/>
      <x:c r="H202" s="59" t="str">
        <x:f>IF($B202="","",SUMIF(المدفوعات!$C$6:$C$505,$B202,المدفوعات!$F$6:$F$505))</x:f>
      </x:c>
      <x:c r="I202" s="59" t="str">
        <x:f>IF($B202="","",MAX(0,$G202-$H202))</x:f>
      </x:c>
      <x:c r="J202" s="54" t="str">
        <x:f>IF($B202="","",IF($I202=0,"مدفوعة",IF($F202&lt;TODAY(),"المتأخر",IF($H202&gt;0,"مدفوعة جزئيًا","مفتوحة"))))</x:f>
      </x:c>
      <x:c r="K202" s="54" t="str">
        <x:f>IF($B202="","",IF($I202=0,0,TODAY()-$F202))</x:f>
      </x:c>
      <x:c r="L202" s="54" t="str">
        <x:f>IF($B202="","",IF($I202=0,"مدفوعة",IF($F202&gt;=TODAY(),"غير مستحقة",IF(TODAY()-$F202&lt;=30,"1-30 يومًا",IF(TODAY()-$F202&lt;=60,"31-60 يومًا",IF(TODAY()-$F202&lt;=90,"61-90 يومًا","أكثر من 90 يومًا"))))))</x:f>
      </x:c>
      <x:c r="M202" s="54" t="str">
        <x:f>IF($A202="","",YEAR($A202))</x:f>
      </x:c>
      <x:c r="N202" s="36"/>
      <x:c r="O202" s="36"/>
    </x:row>
    <x:row r="203">
      <x:c r="A203" s="56"/>
      <x:c r="B203" s="36"/>
      <x:c r="C203" s="36"/>
      <x:c r="D203" s="36"/>
      <x:c r="E203" s="36"/>
      <x:c r="F203" s="56"/>
      <x:c r="G203" s="58"/>
      <x:c r="H203" s="59" t="str">
        <x:f>IF($B203="","",SUMIF(المدفوعات!$C$6:$C$505,$B203,المدفوعات!$F$6:$F$505))</x:f>
      </x:c>
      <x:c r="I203" s="59" t="str">
        <x:f>IF($B203="","",MAX(0,$G203-$H203))</x:f>
      </x:c>
      <x:c r="J203" s="54" t="str">
        <x:f>IF($B203="","",IF($I203=0,"مدفوعة",IF($F203&lt;TODAY(),"المتأخر",IF($H203&gt;0,"مدفوعة جزئيًا","مفتوحة"))))</x:f>
      </x:c>
      <x:c r="K203" s="54" t="str">
        <x:f>IF($B203="","",IF($I203=0,0,TODAY()-$F203))</x:f>
      </x:c>
      <x:c r="L203" s="54" t="str">
        <x:f>IF($B203="","",IF($I203=0,"مدفوعة",IF($F203&gt;=TODAY(),"غير مستحقة",IF(TODAY()-$F203&lt;=30,"1-30 يومًا",IF(TODAY()-$F203&lt;=60,"31-60 يومًا",IF(TODAY()-$F203&lt;=90,"61-90 يومًا","أكثر من 90 يومًا"))))))</x:f>
      </x:c>
      <x:c r="M203" s="54" t="str">
        <x:f>IF($A203="","",YEAR($A203))</x:f>
      </x:c>
      <x:c r="N203" s="36"/>
      <x:c r="O203" s="36"/>
    </x:row>
    <x:row r="204">
      <x:c r="A204" s="56"/>
      <x:c r="B204" s="36"/>
      <x:c r="C204" s="36"/>
      <x:c r="D204" s="36"/>
      <x:c r="E204" s="36"/>
      <x:c r="F204" s="56"/>
      <x:c r="G204" s="58"/>
      <x:c r="H204" s="59" t="str">
        <x:f>IF($B204="","",SUMIF(المدفوعات!$C$6:$C$505,$B204,المدفوعات!$F$6:$F$505))</x:f>
      </x:c>
      <x:c r="I204" s="59" t="str">
        <x:f>IF($B204="","",MAX(0,$G204-$H204))</x:f>
      </x:c>
      <x:c r="J204" s="54" t="str">
        <x:f>IF($B204="","",IF($I204=0,"مدفوعة",IF($F204&lt;TODAY(),"المتأخر",IF($H204&gt;0,"مدفوعة جزئيًا","مفتوحة"))))</x:f>
      </x:c>
      <x:c r="K204" s="54" t="str">
        <x:f>IF($B204="","",IF($I204=0,0,TODAY()-$F204))</x:f>
      </x:c>
      <x:c r="L204" s="54" t="str">
        <x:f>IF($B204="","",IF($I204=0,"مدفوعة",IF($F204&gt;=TODAY(),"غير مستحقة",IF(TODAY()-$F204&lt;=30,"1-30 يومًا",IF(TODAY()-$F204&lt;=60,"31-60 يومًا",IF(TODAY()-$F204&lt;=90,"61-90 يومًا","أكثر من 90 يومًا"))))))</x:f>
      </x:c>
      <x:c r="M204" s="54" t="str">
        <x:f>IF($A204="","",YEAR($A204))</x:f>
      </x:c>
      <x:c r="N204" s="36"/>
      <x:c r="O204" s="36"/>
    </x:row>
    <x:row r="205">
      <x:c r="A205" s="56"/>
      <x:c r="B205" s="36"/>
      <x:c r="C205" s="36"/>
      <x:c r="D205" s="36"/>
      <x:c r="E205" s="36"/>
      <x:c r="F205" s="56"/>
      <x:c r="G205" s="58"/>
      <x:c r="H205" s="59" t="str">
        <x:f>IF($B205="","",SUMIF(المدفوعات!$C$6:$C$505,$B205,المدفوعات!$F$6:$F$505))</x:f>
      </x:c>
      <x:c r="I205" s="59" t="str">
        <x:f>IF($B205="","",MAX(0,$G205-$H205))</x:f>
      </x:c>
      <x:c r="J205" s="54" t="str">
        <x:f>IF($B205="","",IF($I205=0,"مدفوعة",IF($F205&lt;TODAY(),"المتأخر",IF($H205&gt;0,"مدفوعة جزئيًا","مفتوحة"))))</x:f>
      </x:c>
      <x:c r="K205" s="54" t="str">
        <x:f>IF($B205="","",IF($I205=0,0,TODAY()-$F205))</x:f>
      </x:c>
      <x:c r="L205" s="54" t="str">
        <x:f>IF($B205="","",IF($I205=0,"مدفوعة",IF($F205&gt;=TODAY(),"غير مستحقة",IF(TODAY()-$F205&lt;=30,"1-30 يومًا",IF(TODAY()-$F205&lt;=60,"31-60 يومًا",IF(TODAY()-$F205&lt;=90,"61-90 يومًا","أكثر من 90 يومًا"))))))</x:f>
      </x:c>
      <x:c r="M205" s="54" t="str">
        <x:f>IF($A205="","",YEAR($A205))</x:f>
      </x:c>
      <x:c r="N205" s="36"/>
      <x:c r="O205" s="36"/>
    </x:row>
    <x:row r="206">
      <x:c r="A206" s="56"/>
      <x:c r="B206" s="36"/>
      <x:c r="C206" s="36"/>
      <x:c r="D206" s="36"/>
      <x:c r="E206" s="36"/>
      <x:c r="F206" s="56"/>
      <x:c r="G206" s="58"/>
      <x:c r="H206" s="59" t="str">
        <x:f>IF($B206="","",SUMIF(المدفوعات!$C$6:$C$505,$B206,المدفوعات!$F$6:$F$505))</x:f>
      </x:c>
      <x:c r="I206" s="59" t="str">
        <x:f>IF($B206="","",MAX(0,$G206-$H206))</x:f>
      </x:c>
      <x:c r="J206" s="54" t="str">
        <x:f>IF($B206="","",IF($I206=0,"مدفوعة",IF($F206&lt;TODAY(),"المتأخر",IF($H206&gt;0,"مدفوعة جزئيًا","مفتوحة"))))</x:f>
      </x:c>
      <x:c r="K206" s="54" t="str">
        <x:f>IF($B206="","",IF($I206=0,0,TODAY()-$F206))</x:f>
      </x:c>
      <x:c r="L206" s="54" t="str">
        <x:f>IF($B206="","",IF($I206=0,"مدفوعة",IF($F206&gt;=TODAY(),"غير مستحقة",IF(TODAY()-$F206&lt;=30,"1-30 يومًا",IF(TODAY()-$F206&lt;=60,"31-60 يومًا",IF(TODAY()-$F206&lt;=90,"61-90 يومًا","أكثر من 90 يومًا"))))))</x:f>
      </x:c>
      <x:c r="M206" s="54" t="str">
        <x:f>IF($A206="","",YEAR($A206))</x:f>
      </x:c>
      <x:c r="N206" s="36"/>
      <x:c r="O206" s="36"/>
    </x:row>
    <x:row r="207">
      <x:c r="A207" s="56"/>
      <x:c r="B207" s="36"/>
      <x:c r="C207" s="36"/>
      <x:c r="D207" s="36"/>
      <x:c r="E207" s="36"/>
      <x:c r="F207" s="56"/>
      <x:c r="G207" s="58"/>
      <x:c r="H207" s="59" t="str">
        <x:f>IF($B207="","",SUMIF(المدفوعات!$C$6:$C$505,$B207,المدفوعات!$F$6:$F$505))</x:f>
      </x:c>
      <x:c r="I207" s="59" t="str">
        <x:f>IF($B207="","",MAX(0,$G207-$H207))</x:f>
      </x:c>
      <x:c r="J207" s="54" t="str">
        <x:f>IF($B207="","",IF($I207=0,"مدفوعة",IF($F207&lt;TODAY(),"المتأخر",IF($H207&gt;0,"مدفوعة جزئيًا","مفتوحة"))))</x:f>
      </x:c>
      <x:c r="K207" s="54" t="str">
        <x:f>IF($B207="","",IF($I207=0,0,TODAY()-$F207))</x:f>
      </x:c>
      <x:c r="L207" s="54" t="str">
        <x:f>IF($B207="","",IF($I207=0,"مدفوعة",IF($F207&gt;=TODAY(),"غير مستحقة",IF(TODAY()-$F207&lt;=30,"1-30 يومًا",IF(TODAY()-$F207&lt;=60,"31-60 يومًا",IF(TODAY()-$F207&lt;=90,"61-90 يومًا","أكثر من 90 يومًا"))))))</x:f>
      </x:c>
      <x:c r="M207" s="54" t="str">
        <x:f>IF($A207="","",YEAR($A207))</x:f>
      </x:c>
      <x:c r="N207" s="36"/>
      <x:c r="O207" s="36"/>
    </x:row>
    <x:row r="208">
      <x:c r="A208" s="56"/>
      <x:c r="B208" s="36"/>
      <x:c r="C208" s="36"/>
      <x:c r="D208" s="36"/>
      <x:c r="E208" s="36"/>
      <x:c r="F208" s="56"/>
      <x:c r="G208" s="58"/>
      <x:c r="H208" s="59" t="str">
        <x:f>IF($B208="","",SUMIF(المدفوعات!$C$6:$C$505,$B208,المدفوعات!$F$6:$F$505))</x:f>
      </x:c>
      <x:c r="I208" s="59" t="str">
        <x:f>IF($B208="","",MAX(0,$G208-$H208))</x:f>
      </x:c>
      <x:c r="J208" s="54" t="str">
        <x:f>IF($B208="","",IF($I208=0,"مدفوعة",IF($F208&lt;TODAY(),"المتأخر",IF($H208&gt;0,"مدفوعة جزئيًا","مفتوحة"))))</x:f>
      </x:c>
      <x:c r="K208" s="54" t="str">
        <x:f>IF($B208="","",IF($I208=0,0,TODAY()-$F208))</x:f>
      </x:c>
      <x:c r="L208" s="54" t="str">
        <x:f>IF($B208="","",IF($I208=0,"مدفوعة",IF($F208&gt;=TODAY(),"غير مستحقة",IF(TODAY()-$F208&lt;=30,"1-30 يومًا",IF(TODAY()-$F208&lt;=60,"31-60 يومًا",IF(TODAY()-$F208&lt;=90,"61-90 يومًا","أكثر من 90 يومًا"))))))</x:f>
      </x:c>
      <x:c r="M208" s="54" t="str">
        <x:f>IF($A208="","",YEAR($A208))</x:f>
      </x:c>
      <x:c r="N208" s="36"/>
      <x:c r="O208" s="36"/>
    </x:row>
    <x:row r="209">
      <x:c r="A209" s="56"/>
      <x:c r="B209" s="36"/>
      <x:c r="C209" s="36"/>
      <x:c r="D209" s="36"/>
      <x:c r="E209" s="36"/>
      <x:c r="F209" s="56"/>
      <x:c r="G209" s="58"/>
      <x:c r="H209" s="59" t="str">
        <x:f>IF($B209="","",SUMIF(المدفوعات!$C$6:$C$505,$B209,المدفوعات!$F$6:$F$505))</x:f>
      </x:c>
      <x:c r="I209" s="59" t="str">
        <x:f>IF($B209="","",MAX(0,$G209-$H209))</x:f>
      </x:c>
      <x:c r="J209" s="54" t="str">
        <x:f>IF($B209="","",IF($I209=0,"مدفوعة",IF($F209&lt;TODAY(),"المتأخر",IF($H209&gt;0,"مدفوعة جزئيًا","مفتوحة"))))</x:f>
      </x:c>
      <x:c r="K209" s="54" t="str">
        <x:f>IF($B209="","",IF($I209=0,0,TODAY()-$F209))</x:f>
      </x:c>
      <x:c r="L209" s="54" t="str">
        <x:f>IF($B209="","",IF($I209=0,"مدفوعة",IF($F209&gt;=TODAY(),"غير مستحقة",IF(TODAY()-$F209&lt;=30,"1-30 يومًا",IF(TODAY()-$F209&lt;=60,"31-60 يومًا",IF(TODAY()-$F209&lt;=90,"61-90 يومًا","أكثر من 90 يومًا"))))))</x:f>
      </x:c>
      <x:c r="M209" s="54" t="str">
        <x:f>IF($A209="","",YEAR($A209))</x:f>
      </x:c>
      <x:c r="N209" s="36"/>
      <x:c r="O209" s="36"/>
    </x:row>
    <x:row r="210">
      <x:c r="A210" s="56"/>
      <x:c r="B210" s="36"/>
      <x:c r="C210" s="36"/>
      <x:c r="D210" s="36"/>
      <x:c r="E210" s="36"/>
      <x:c r="F210" s="56"/>
      <x:c r="G210" s="58"/>
      <x:c r="H210" s="59" t="str">
        <x:f>IF($B210="","",SUMIF(المدفوعات!$C$6:$C$505,$B210,المدفوعات!$F$6:$F$505))</x:f>
      </x:c>
      <x:c r="I210" s="59" t="str">
        <x:f>IF($B210="","",MAX(0,$G210-$H210))</x:f>
      </x:c>
      <x:c r="J210" s="54" t="str">
        <x:f>IF($B210="","",IF($I210=0,"مدفوعة",IF($F210&lt;TODAY(),"المتأخر",IF($H210&gt;0,"مدفوعة جزئيًا","مفتوحة"))))</x:f>
      </x:c>
      <x:c r="K210" s="54" t="str">
        <x:f>IF($B210="","",IF($I210=0,0,TODAY()-$F210))</x:f>
      </x:c>
      <x:c r="L210" s="54" t="str">
        <x:f>IF($B210="","",IF($I210=0,"مدفوعة",IF($F210&gt;=TODAY(),"غير مستحقة",IF(TODAY()-$F210&lt;=30,"1-30 يومًا",IF(TODAY()-$F210&lt;=60,"31-60 يومًا",IF(TODAY()-$F210&lt;=90,"61-90 يومًا","أكثر من 90 يومًا"))))))</x:f>
      </x:c>
      <x:c r="M210" s="54" t="str">
        <x:f>IF($A210="","",YEAR($A210))</x:f>
      </x:c>
      <x:c r="N210" s="36"/>
      <x:c r="O210" s="36"/>
    </x:row>
    <x:row r="211">
      <x:c r="A211" s="56"/>
      <x:c r="B211" s="36"/>
      <x:c r="C211" s="36"/>
      <x:c r="D211" s="36"/>
      <x:c r="E211" s="36"/>
      <x:c r="F211" s="56"/>
      <x:c r="G211" s="58"/>
      <x:c r="H211" s="59" t="str">
        <x:f>IF($B211="","",SUMIF(المدفوعات!$C$6:$C$505,$B211,المدفوعات!$F$6:$F$505))</x:f>
      </x:c>
      <x:c r="I211" s="59" t="str">
        <x:f>IF($B211="","",MAX(0,$G211-$H211))</x:f>
      </x:c>
      <x:c r="J211" s="54" t="str">
        <x:f>IF($B211="","",IF($I211=0,"مدفوعة",IF($F211&lt;TODAY(),"المتأخر",IF($H211&gt;0,"مدفوعة جزئيًا","مفتوحة"))))</x:f>
      </x:c>
      <x:c r="K211" s="54" t="str">
        <x:f>IF($B211="","",IF($I211=0,0,TODAY()-$F211))</x:f>
      </x:c>
      <x:c r="L211" s="54" t="str">
        <x:f>IF($B211="","",IF($I211=0,"مدفوعة",IF($F211&gt;=TODAY(),"غير مستحقة",IF(TODAY()-$F211&lt;=30,"1-30 يومًا",IF(TODAY()-$F211&lt;=60,"31-60 يومًا",IF(TODAY()-$F211&lt;=90,"61-90 يومًا","أكثر من 90 يومًا"))))))</x:f>
      </x:c>
      <x:c r="M211" s="54" t="str">
        <x:f>IF($A211="","",YEAR($A211))</x:f>
      </x:c>
      <x:c r="N211" s="36"/>
      <x:c r="O211" s="36"/>
    </x:row>
    <x:row r="212">
      <x:c r="A212" s="56"/>
      <x:c r="B212" s="36"/>
      <x:c r="C212" s="36"/>
      <x:c r="D212" s="36"/>
      <x:c r="E212" s="36"/>
      <x:c r="F212" s="56"/>
      <x:c r="G212" s="58"/>
      <x:c r="H212" s="59" t="str">
        <x:f>IF($B212="","",SUMIF(المدفوعات!$C$6:$C$505,$B212,المدفوعات!$F$6:$F$505))</x:f>
      </x:c>
      <x:c r="I212" s="59" t="str">
        <x:f>IF($B212="","",MAX(0,$G212-$H212))</x:f>
      </x:c>
      <x:c r="J212" s="54" t="str">
        <x:f>IF($B212="","",IF($I212=0,"مدفوعة",IF($F212&lt;TODAY(),"المتأخر",IF($H212&gt;0,"مدفوعة جزئيًا","مفتوحة"))))</x:f>
      </x:c>
      <x:c r="K212" s="54" t="str">
        <x:f>IF($B212="","",IF($I212=0,0,TODAY()-$F212))</x:f>
      </x:c>
      <x:c r="L212" s="54" t="str">
        <x:f>IF($B212="","",IF($I212=0,"مدفوعة",IF($F212&gt;=TODAY(),"غير مستحقة",IF(TODAY()-$F212&lt;=30,"1-30 يومًا",IF(TODAY()-$F212&lt;=60,"31-60 يومًا",IF(TODAY()-$F212&lt;=90,"61-90 يومًا","أكثر من 90 يومًا"))))))</x:f>
      </x:c>
      <x:c r="M212" s="54" t="str">
        <x:f>IF($A212="","",YEAR($A212))</x:f>
      </x:c>
      <x:c r="N212" s="36"/>
      <x:c r="O212" s="36"/>
    </x:row>
    <x:row r="213">
      <x:c r="A213" s="56"/>
      <x:c r="B213" s="36"/>
      <x:c r="C213" s="36"/>
      <x:c r="D213" s="36"/>
      <x:c r="E213" s="36"/>
      <x:c r="F213" s="56"/>
      <x:c r="G213" s="58"/>
      <x:c r="H213" s="59" t="str">
        <x:f>IF($B213="","",SUMIF(المدفوعات!$C$6:$C$505,$B213,المدفوعات!$F$6:$F$505))</x:f>
      </x:c>
      <x:c r="I213" s="59" t="str">
        <x:f>IF($B213="","",MAX(0,$G213-$H213))</x:f>
      </x:c>
      <x:c r="J213" s="54" t="str">
        <x:f>IF($B213="","",IF($I213=0,"مدفوعة",IF($F213&lt;TODAY(),"المتأخر",IF($H213&gt;0,"مدفوعة جزئيًا","مفتوحة"))))</x:f>
      </x:c>
      <x:c r="K213" s="54" t="str">
        <x:f>IF($B213="","",IF($I213=0,0,TODAY()-$F213))</x:f>
      </x:c>
      <x:c r="L213" s="54" t="str">
        <x:f>IF($B213="","",IF($I213=0,"مدفوعة",IF($F213&gt;=TODAY(),"غير مستحقة",IF(TODAY()-$F213&lt;=30,"1-30 يومًا",IF(TODAY()-$F213&lt;=60,"31-60 يومًا",IF(TODAY()-$F213&lt;=90,"61-90 يومًا","أكثر من 90 يومًا"))))))</x:f>
      </x:c>
      <x:c r="M213" s="54" t="str">
        <x:f>IF($A213="","",YEAR($A213))</x:f>
      </x:c>
      <x:c r="N213" s="36"/>
      <x:c r="O213" s="36"/>
    </x:row>
    <x:row r="214">
      <x:c r="A214" s="56"/>
      <x:c r="B214" s="36"/>
      <x:c r="C214" s="36"/>
      <x:c r="D214" s="36"/>
      <x:c r="E214" s="36"/>
      <x:c r="F214" s="56"/>
      <x:c r="G214" s="58"/>
      <x:c r="H214" s="59" t="str">
        <x:f>IF($B214="","",SUMIF(المدفوعات!$C$6:$C$505,$B214,المدفوعات!$F$6:$F$505))</x:f>
      </x:c>
      <x:c r="I214" s="59" t="str">
        <x:f>IF($B214="","",MAX(0,$G214-$H214))</x:f>
      </x:c>
      <x:c r="J214" s="54" t="str">
        <x:f>IF($B214="","",IF($I214=0,"مدفوعة",IF($F214&lt;TODAY(),"المتأخر",IF($H214&gt;0,"مدفوعة جزئيًا","مفتوحة"))))</x:f>
      </x:c>
      <x:c r="K214" s="54" t="str">
        <x:f>IF($B214="","",IF($I214=0,0,TODAY()-$F214))</x:f>
      </x:c>
      <x:c r="L214" s="54" t="str">
        <x:f>IF($B214="","",IF($I214=0,"مدفوعة",IF($F214&gt;=TODAY(),"غير مستحقة",IF(TODAY()-$F214&lt;=30,"1-30 يومًا",IF(TODAY()-$F214&lt;=60,"31-60 يومًا",IF(TODAY()-$F214&lt;=90,"61-90 يومًا","أكثر من 90 يومًا"))))))</x:f>
      </x:c>
      <x:c r="M214" s="54" t="str">
        <x:f>IF($A214="","",YEAR($A214))</x:f>
      </x:c>
      <x:c r="N214" s="36"/>
      <x:c r="O214" s="36"/>
    </x:row>
    <x:row r="215">
      <x:c r="A215" s="56"/>
      <x:c r="B215" s="36"/>
      <x:c r="C215" s="36"/>
      <x:c r="D215" s="36"/>
      <x:c r="E215" s="36"/>
      <x:c r="F215" s="56"/>
      <x:c r="G215" s="58"/>
      <x:c r="H215" s="59" t="str">
        <x:f>IF($B215="","",SUMIF(المدفوعات!$C$6:$C$505,$B215,المدفوعات!$F$6:$F$505))</x:f>
      </x:c>
      <x:c r="I215" s="59" t="str">
        <x:f>IF($B215="","",MAX(0,$G215-$H215))</x:f>
      </x:c>
      <x:c r="J215" s="54" t="str">
        <x:f>IF($B215="","",IF($I215=0,"مدفوعة",IF($F215&lt;TODAY(),"المتأخر",IF($H215&gt;0,"مدفوعة جزئيًا","مفتوحة"))))</x:f>
      </x:c>
      <x:c r="K215" s="54" t="str">
        <x:f>IF($B215="","",IF($I215=0,0,TODAY()-$F215))</x:f>
      </x:c>
      <x:c r="L215" s="54" t="str">
        <x:f>IF($B215="","",IF($I215=0,"مدفوعة",IF($F215&gt;=TODAY(),"غير مستحقة",IF(TODAY()-$F215&lt;=30,"1-30 يومًا",IF(TODAY()-$F215&lt;=60,"31-60 يومًا",IF(TODAY()-$F215&lt;=90,"61-90 يومًا","أكثر من 90 يومًا"))))))</x:f>
      </x:c>
      <x:c r="M215" s="54" t="str">
        <x:f>IF($A215="","",YEAR($A215))</x:f>
      </x:c>
      <x:c r="N215" s="36"/>
      <x:c r="O215" s="36"/>
    </x:row>
    <x:row r="216">
      <x:c r="A216" s="56"/>
      <x:c r="B216" s="36"/>
      <x:c r="C216" s="36"/>
      <x:c r="D216" s="36"/>
      <x:c r="E216" s="36"/>
      <x:c r="F216" s="56"/>
      <x:c r="G216" s="58"/>
      <x:c r="H216" s="59" t="str">
        <x:f>IF($B216="","",SUMIF(المدفوعات!$C$6:$C$505,$B216,المدفوعات!$F$6:$F$505))</x:f>
      </x:c>
      <x:c r="I216" s="59" t="str">
        <x:f>IF($B216="","",MAX(0,$G216-$H216))</x:f>
      </x:c>
      <x:c r="J216" s="54" t="str">
        <x:f>IF($B216="","",IF($I216=0,"مدفوعة",IF($F216&lt;TODAY(),"المتأخر",IF($H216&gt;0,"مدفوعة جزئيًا","مفتوحة"))))</x:f>
      </x:c>
      <x:c r="K216" s="54" t="str">
        <x:f>IF($B216="","",IF($I216=0,0,TODAY()-$F216))</x:f>
      </x:c>
      <x:c r="L216" s="54" t="str">
        <x:f>IF($B216="","",IF($I216=0,"مدفوعة",IF($F216&gt;=TODAY(),"غير مستحقة",IF(TODAY()-$F216&lt;=30,"1-30 يومًا",IF(TODAY()-$F216&lt;=60,"31-60 يومًا",IF(TODAY()-$F216&lt;=90,"61-90 يومًا","أكثر من 90 يومًا"))))))</x:f>
      </x:c>
      <x:c r="M216" s="54" t="str">
        <x:f>IF($A216="","",YEAR($A216))</x:f>
      </x:c>
      <x:c r="N216" s="36"/>
      <x:c r="O216" s="36"/>
    </x:row>
    <x:row r="217">
      <x:c r="A217" s="56"/>
      <x:c r="B217" s="36"/>
      <x:c r="C217" s="36"/>
      <x:c r="D217" s="36"/>
      <x:c r="E217" s="36"/>
      <x:c r="F217" s="56"/>
      <x:c r="G217" s="58"/>
      <x:c r="H217" s="59" t="str">
        <x:f>IF($B217="","",SUMIF(المدفوعات!$C$6:$C$505,$B217,المدفوعات!$F$6:$F$505))</x:f>
      </x:c>
      <x:c r="I217" s="59" t="str">
        <x:f>IF($B217="","",MAX(0,$G217-$H217))</x:f>
      </x:c>
      <x:c r="J217" s="54" t="str">
        <x:f>IF($B217="","",IF($I217=0,"مدفوعة",IF($F217&lt;TODAY(),"المتأخر",IF($H217&gt;0,"مدفوعة جزئيًا","مفتوحة"))))</x:f>
      </x:c>
      <x:c r="K217" s="54" t="str">
        <x:f>IF($B217="","",IF($I217=0,0,TODAY()-$F217))</x:f>
      </x:c>
      <x:c r="L217" s="54" t="str">
        <x:f>IF($B217="","",IF($I217=0,"مدفوعة",IF($F217&gt;=TODAY(),"غير مستحقة",IF(TODAY()-$F217&lt;=30,"1-30 يومًا",IF(TODAY()-$F217&lt;=60,"31-60 يومًا",IF(TODAY()-$F217&lt;=90,"61-90 يومًا","أكثر من 90 يومًا"))))))</x:f>
      </x:c>
      <x:c r="M217" s="54" t="str">
        <x:f>IF($A217="","",YEAR($A217))</x:f>
      </x:c>
      <x:c r="N217" s="36"/>
      <x:c r="O217" s="36"/>
    </x:row>
    <x:row r="218">
      <x:c r="A218" s="56"/>
      <x:c r="B218" s="36"/>
      <x:c r="C218" s="36"/>
      <x:c r="D218" s="36"/>
      <x:c r="E218" s="36"/>
      <x:c r="F218" s="56"/>
      <x:c r="G218" s="58"/>
      <x:c r="H218" s="59" t="str">
        <x:f>IF($B218="","",SUMIF(المدفوعات!$C$6:$C$505,$B218,المدفوعات!$F$6:$F$505))</x:f>
      </x:c>
      <x:c r="I218" s="59" t="str">
        <x:f>IF($B218="","",MAX(0,$G218-$H218))</x:f>
      </x:c>
      <x:c r="J218" s="54" t="str">
        <x:f>IF($B218="","",IF($I218=0,"مدفوعة",IF($F218&lt;TODAY(),"المتأخر",IF($H218&gt;0,"مدفوعة جزئيًا","مفتوحة"))))</x:f>
      </x:c>
      <x:c r="K218" s="54" t="str">
        <x:f>IF($B218="","",IF($I218=0,0,TODAY()-$F218))</x:f>
      </x:c>
      <x:c r="L218" s="54" t="str">
        <x:f>IF($B218="","",IF($I218=0,"مدفوعة",IF($F218&gt;=TODAY(),"غير مستحقة",IF(TODAY()-$F218&lt;=30,"1-30 يومًا",IF(TODAY()-$F218&lt;=60,"31-60 يومًا",IF(TODAY()-$F218&lt;=90,"61-90 يومًا","أكثر من 90 يومًا"))))))</x:f>
      </x:c>
      <x:c r="M218" s="54" t="str">
        <x:f>IF($A218="","",YEAR($A218))</x:f>
      </x:c>
      <x:c r="N218" s="36"/>
      <x:c r="O218" s="36"/>
    </x:row>
    <x:row r="219">
      <x:c r="A219" s="56"/>
      <x:c r="B219" s="36"/>
      <x:c r="C219" s="36"/>
      <x:c r="D219" s="36"/>
      <x:c r="E219" s="36"/>
      <x:c r="F219" s="56"/>
      <x:c r="G219" s="58"/>
      <x:c r="H219" s="59" t="str">
        <x:f>IF($B219="","",SUMIF(المدفوعات!$C$6:$C$505,$B219,المدفوعات!$F$6:$F$505))</x:f>
      </x:c>
      <x:c r="I219" s="59" t="str">
        <x:f>IF($B219="","",MAX(0,$G219-$H219))</x:f>
      </x:c>
      <x:c r="J219" s="54" t="str">
        <x:f>IF($B219="","",IF($I219=0,"مدفوعة",IF($F219&lt;TODAY(),"المتأخر",IF($H219&gt;0,"مدفوعة جزئيًا","مفتوحة"))))</x:f>
      </x:c>
      <x:c r="K219" s="54" t="str">
        <x:f>IF($B219="","",IF($I219=0,0,TODAY()-$F219))</x:f>
      </x:c>
      <x:c r="L219" s="54" t="str">
        <x:f>IF($B219="","",IF($I219=0,"مدفوعة",IF($F219&gt;=TODAY(),"غير مستحقة",IF(TODAY()-$F219&lt;=30,"1-30 يومًا",IF(TODAY()-$F219&lt;=60,"31-60 يومًا",IF(TODAY()-$F219&lt;=90,"61-90 يومًا","أكثر من 90 يومًا"))))))</x:f>
      </x:c>
      <x:c r="M219" s="54" t="str">
        <x:f>IF($A219="","",YEAR($A219))</x:f>
      </x:c>
      <x:c r="N219" s="36"/>
      <x:c r="O219" s="36"/>
    </x:row>
    <x:row r="220">
      <x:c r="A220" s="56"/>
      <x:c r="B220" s="36"/>
      <x:c r="C220" s="36"/>
      <x:c r="D220" s="36"/>
      <x:c r="E220" s="36"/>
      <x:c r="F220" s="56"/>
      <x:c r="G220" s="58"/>
      <x:c r="H220" s="59" t="str">
        <x:f>IF($B220="","",SUMIF(المدفوعات!$C$6:$C$505,$B220,المدفوعات!$F$6:$F$505))</x:f>
      </x:c>
      <x:c r="I220" s="59" t="str">
        <x:f>IF($B220="","",MAX(0,$G220-$H220))</x:f>
      </x:c>
      <x:c r="J220" s="54" t="str">
        <x:f>IF($B220="","",IF($I220=0,"مدفوعة",IF($F220&lt;TODAY(),"المتأخر",IF($H220&gt;0,"مدفوعة جزئيًا","مفتوحة"))))</x:f>
      </x:c>
      <x:c r="K220" s="54" t="str">
        <x:f>IF($B220="","",IF($I220=0,0,TODAY()-$F220))</x:f>
      </x:c>
      <x:c r="L220" s="54" t="str">
        <x:f>IF($B220="","",IF($I220=0,"مدفوعة",IF($F220&gt;=TODAY(),"غير مستحقة",IF(TODAY()-$F220&lt;=30,"1-30 يومًا",IF(TODAY()-$F220&lt;=60,"31-60 يومًا",IF(TODAY()-$F220&lt;=90,"61-90 يومًا","أكثر من 90 يومًا"))))))</x:f>
      </x:c>
      <x:c r="M220" s="54" t="str">
        <x:f>IF($A220="","",YEAR($A220))</x:f>
      </x:c>
      <x:c r="N220" s="36"/>
      <x:c r="O220" s="36"/>
    </x:row>
    <x:row r="221">
      <x:c r="A221" s="56"/>
      <x:c r="B221" s="36"/>
      <x:c r="C221" s="36"/>
      <x:c r="D221" s="36"/>
      <x:c r="E221" s="36"/>
      <x:c r="F221" s="56"/>
      <x:c r="G221" s="58"/>
      <x:c r="H221" s="59" t="str">
        <x:f>IF($B221="","",SUMIF(المدفوعات!$C$6:$C$505,$B221,المدفوعات!$F$6:$F$505))</x:f>
      </x:c>
      <x:c r="I221" s="59" t="str">
        <x:f>IF($B221="","",MAX(0,$G221-$H221))</x:f>
      </x:c>
      <x:c r="J221" s="54" t="str">
        <x:f>IF($B221="","",IF($I221=0,"مدفوعة",IF($F221&lt;TODAY(),"المتأخر",IF($H221&gt;0,"مدفوعة جزئيًا","مفتوحة"))))</x:f>
      </x:c>
      <x:c r="K221" s="54" t="str">
        <x:f>IF($B221="","",IF($I221=0,0,TODAY()-$F221))</x:f>
      </x:c>
      <x:c r="L221" s="54" t="str">
        <x:f>IF($B221="","",IF($I221=0,"مدفوعة",IF($F221&gt;=TODAY(),"غير مستحقة",IF(TODAY()-$F221&lt;=30,"1-30 يومًا",IF(TODAY()-$F221&lt;=60,"31-60 يومًا",IF(TODAY()-$F221&lt;=90,"61-90 يومًا","أكثر من 90 يومًا"))))))</x:f>
      </x:c>
      <x:c r="M221" s="54" t="str">
        <x:f>IF($A221="","",YEAR($A221))</x:f>
      </x:c>
      <x:c r="N221" s="36"/>
      <x:c r="O221" s="36"/>
    </x:row>
    <x:row r="222">
      <x:c r="A222" s="56"/>
      <x:c r="B222" s="36"/>
      <x:c r="C222" s="36"/>
      <x:c r="D222" s="36"/>
      <x:c r="E222" s="36"/>
      <x:c r="F222" s="56"/>
      <x:c r="G222" s="58"/>
      <x:c r="H222" s="59" t="str">
        <x:f>IF($B222="","",SUMIF(المدفوعات!$C$6:$C$505,$B222,المدفوعات!$F$6:$F$505))</x:f>
      </x:c>
      <x:c r="I222" s="59" t="str">
        <x:f>IF($B222="","",MAX(0,$G222-$H222))</x:f>
      </x:c>
      <x:c r="J222" s="54" t="str">
        <x:f>IF($B222="","",IF($I222=0,"مدفوعة",IF($F222&lt;TODAY(),"المتأخر",IF($H222&gt;0,"مدفوعة جزئيًا","مفتوحة"))))</x:f>
      </x:c>
      <x:c r="K222" s="54" t="str">
        <x:f>IF($B222="","",IF($I222=0,0,TODAY()-$F222))</x:f>
      </x:c>
      <x:c r="L222" s="54" t="str">
        <x:f>IF($B222="","",IF($I222=0,"مدفوعة",IF($F222&gt;=TODAY(),"غير مستحقة",IF(TODAY()-$F222&lt;=30,"1-30 يومًا",IF(TODAY()-$F222&lt;=60,"31-60 يومًا",IF(TODAY()-$F222&lt;=90,"61-90 يومًا","أكثر من 90 يومًا"))))))</x:f>
      </x:c>
      <x:c r="M222" s="54" t="str">
        <x:f>IF($A222="","",YEAR($A222))</x:f>
      </x:c>
      <x:c r="N222" s="36"/>
      <x:c r="O222" s="36"/>
    </x:row>
    <x:row r="223">
      <x:c r="A223" s="56"/>
      <x:c r="B223" s="36"/>
      <x:c r="C223" s="36"/>
      <x:c r="D223" s="36"/>
      <x:c r="E223" s="36"/>
      <x:c r="F223" s="56"/>
      <x:c r="G223" s="58"/>
      <x:c r="H223" s="59" t="str">
        <x:f>IF($B223="","",SUMIF(المدفوعات!$C$6:$C$505,$B223,المدفوعات!$F$6:$F$505))</x:f>
      </x:c>
      <x:c r="I223" s="59" t="str">
        <x:f>IF($B223="","",MAX(0,$G223-$H223))</x:f>
      </x:c>
      <x:c r="J223" s="54" t="str">
        <x:f>IF($B223="","",IF($I223=0,"مدفوعة",IF($F223&lt;TODAY(),"المتأخر",IF($H223&gt;0,"مدفوعة جزئيًا","مفتوحة"))))</x:f>
      </x:c>
      <x:c r="K223" s="54" t="str">
        <x:f>IF($B223="","",IF($I223=0,0,TODAY()-$F223))</x:f>
      </x:c>
      <x:c r="L223" s="54" t="str">
        <x:f>IF($B223="","",IF($I223=0,"مدفوعة",IF($F223&gt;=TODAY(),"غير مستحقة",IF(TODAY()-$F223&lt;=30,"1-30 يومًا",IF(TODAY()-$F223&lt;=60,"31-60 يومًا",IF(TODAY()-$F223&lt;=90,"61-90 يومًا","أكثر من 90 يومًا"))))))</x:f>
      </x:c>
      <x:c r="M223" s="54" t="str">
        <x:f>IF($A223="","",YEAR($A223))</x:f>
      </x:c>
      <x:c r="N223" s="36"/>
      <x:c r="O223" s="36"/>
    </x:row>
    <x:row r="224">
      <x:c r="A224" s="56"/>
      <x:c r="B224" s="36"/>
      <x:c r="C224" s="36"/>
      <x:c r="D224" s="36"/>
      <x:c r="E224" s="36"/>
      <x:c r="F224" s="56"/>
      <x:c r="G224" s="58"/>
      <x:c r="H224" s="59" t="str">
        <x:f>IF($B224="","",SUMIF(المدفوعات!$C$6:$C$505,$B224,المدفوعات!$F$6:$F$505))</x:f>
      </x:c>
      <x:c r="I224" s="59" t="str">
        <x:f>IF($B224="","",MAX(0,$G224-$H224))</x:f>
      </x:c>
      <x:c r="J224" s="54" t="str">
        <x:f>IF($B224="","",IF($I224=0,"مدفوعة",IF($F224&lt;TODAY(),"المتأخر",IF($H224&gt;0,"مدفوعة جزئيًا","مفتوحة"))))</x:f>
      </x:c>
      <x:c r="K224" s="54" t="str">
        <x:f>IF($B224="","",IF($I224=0,0,TODAY()-$F224))</x:f>
      </x:c>
      <x:c r="L224" s="54" t="str">
        <x:f>IF($B224="","",IF($I224=0,"مدفوعة",IF($F224&gt;=TODAY(),"غير مستحقة",IF(TODAY()-$F224&lt;=30,"1-30 يومًا",IF(TODAY()-$F224&lt;=60,"31-60 يومًا",IF(TODAY()-$F224&lt;=90,"61-90 يومًا","أكثر من 90 يومًا"))))))</x:f>
      </x:c>
      <x:c r="M224" s="54" t="str">
        <x:f>IF($A224="","",YEAR($A224))</x:f>
      </x:c>
      <x:c r="N224" s="36"/>
      <x:c r="O224" s="36"/>
    </x:row>
    <x:row r="225">
      <x:c r="A225" s="56"/>
      <x:c r="B225" s="36"/>
      <x:c r="C225" s="36"/>
      <x:c r="D225" s="36"/>
      <x:c r="E225" s="36"/>
      <x:c r="F225" s="56"/>
      <x:c r="G225" s="58"/>
      <x:c r="H225" s="59" t="str">
        <x:f>IF($B225="","",SUMIF(المدفوعات!$C$6:$C$505,$B225,المدفوعات!$F$6:$F$505))</x:f>
      </x:c>
      <x:c r="I225" s="59" t="str">
        <x:f>IF($B225="","",MAX(0,$G225-$H225))</x:f>
      </x:c>
      <x:c r="J225" s="54" t="str">
        <x:f>IF($B225="","",IF($I225=0,"مدفوعة",IF($F225&lt;TODAY(),"المتأخر",IF($H225&gt;0,"مدفوعة جزئيًا","مفتوحة"))))</x:f>
      </x:c>
      <x:c r="K225" s="54" t="str">
        <x:f>IF($B225="","",IF($I225=0,0,TODAY()-$F225))</x:f>
      </x:c>
      <x:c r="L225" s="54" t="str">
        <x:f>IF($B225="","",IF($I225=0,"مدفوعة",IF($F225&gt;=TODAY(),"غير مستحقة",IF(TODAY()-$F225&lt;=30,"1-30 يومًا",IF(TODAY()-$F225&lt;=60,"31-60 يومًا",IF(TODAY()-$F225&lt;=90,"61-90 يومًا","أكثر من 90 يومًا"))))))</x:f>
      </x:c>
      <x:c r="M225" s="54" t="str">
        <x:f>IF($A225="","",YEAR($A225))</x:f>
      </x:c>
      <x:c r="N225" s="36"/>
      <x:c r="O225" s="36"/>
    </x:row>
    <x:row r="226">
      <x:c r="A226" s="56"/>
      <x:c r="B226" s="36"/>
      <x:c r="C226" s="36"/>
      <x:c r="D226" s="36"/>
      <x:c r="E226" s="36"/>
      <x:c r="F226" s="56"/>
      <x:c r="G226" s="58"/>
      <x:c r="H226" s="59" t="str">
        <x:f>IF($B226="","",SUMIF(المدفوعات!$C$6:$C$505,$B226,المدفوعات!$F$6:$F$505))</x:f>
      </x:c>
      <x:c r="I226" s="59" t="str">
        <x:f>IF($B226="","",MAX(0,$G226-$H226))</x:f>
      </x:c>
      <x:c r="J226" s="54" t="str">
        <x:f>IF($B226="","",IF($I226=0,"مدفوعة",IF($F226&lt;TODAY(),"المتأخر",IF($H226&gt;0,"مدفوعة جزئيًا","مفتوحة"))))</x:f>
      </x:c>
      <x:c r="K226" s="54" t="str">
        <x:f>IF($B226="","",IF($I226=0,0,TODAY()-$F226))</x:f>
      </x:c>
      <x:c r="L226" s="54" t="str">
        <x:f>IF($B226="","",IF($I226=0,"مدفوعة",IF($F226&gt;=TODAY(),"غير مستحقة",IF(TODAY()-$F226&lt;=30,"1-30 يومًا",IF(TODAY()-$F226&lt;=60,"31-60 يومًا",IF(TODAY()-$F226&lt;=90,"61-90 يومًا","أكثر من 90 يومًا"))))))</x:f>
      </x:c>
      <x:c r="M226" s="54" t="str">
        <x:f>IF($A226="","",YEAR($A226))</x:f>
      </x:c>
      <x:c r="N226" s="36"/>
      <x:c r="O226" s="36"/>
    </x:row>
    <x:row r="227">
      <x:c r="A227" s="56"/>
      <x:c r="B227" s="36"/>
      <x:c r="C227" s="36"/>
      <x:c r="D227" s="36"/>
      <x:c r="E227" s="36"/>
      <x:c r="F227" s="56"/>
      <x:c r="G227" s="58"/>
      <x:c r="H227" s="59" t="str">
        <x:f>IF($B227="","",SUMIF(المدفوعات!$C$6:$C$505,$B227,المدفوعات!$F$6:$F$505))</x:f>
      </x:c>
      <x:c r="I227" s="59" t="str">
        <x:f>IF($B227="","",MAX(0,$G227-$H227))</x:f>
      </x:c>
      <x:c r="J227" s="54" t="str">
        <x:f>IF($B227="","",IF($I227=0,"مدفوعة",IF($F227&lt;TODAY(),"المتأخر",IF($H227&gt;0,"مدفوعة جزئيًا","مفتوحة"))))</x:f>
      </x:c>
      <x:c r="K227" s="54" t="str">
        <x:f>IF($B227="","",IF($I227=0,0,TODAY()-$F227))</x:f>
      </x:c>
      <x:c r="L227" s="54" t="str">
        <x:f>IF($B227="","",IF($I227=0,"مدفوعة",IF($F227&gt;=TODAY(),"غير مستحقة",IF(TODAY()-$F227&lt;=30,"1-30 يومًا",IF(TODAY()-$F227&lt;=60,"31-60 يومًا",IF(TODAY()-$F227&lt;=90,"61-90 يومًا","أكثر من 90 يومًا"))))))</x:f>
      </x:c>
      <x:c r="M227" s="54" t="str">
        <x:f>IF($A227="","",YEAR($A227))</x:f>
      </x:c>
      <x:c r="N227" s="36"/>
      <x:c r="O227" s="36"/>
    </x:row>
    <x:row r="228">
      <x:c r="A228" s="56"/>
      <x:c r="B228" s="36"/>
      <x:c r="C228" s="36"/>
      <x:c r="D228" s="36"/>
      <x:c r="E228" s="36"/>
      <x:c r="F228" s="56"/>
      <x:c r="G228" s="58"/>
      <x:c r="H228" s="59" t="str">
        <x:f>IF($B228="","",SUMIF(المدفوعات!$C$6:$C$505,$B228,المدفوعات!$F$6:$F$505))</x:f>
      </x:c>
      <x:c r="I228" s="59" t="str">
        <x:f>IF($B228="","",MAX(0,$G228-$H228))</x:f>
      </x:c>
      <x:c r="J228" s="54" t="str">
        <x:f>IF($B228="","",IF($I228=0,"مدفوعة",IF($F228&lt;TODAY(),"المتأخر",IF($H228&gt;0,"مدفوعة جزئيًا","مفتوحة"))))</x:f>
      </x:c>
      <x:c r="K228" s="54" t="str">
        <x:f>IF($B228="","",IF($I228=0,0,TODAY()-$F228))</x:f>
      </x:c>
      <x:c r="L228" s="54" t="str">
        <x:f>IF($B228="","",IF($I228=0,"مدفوعة",IF($F228&gt;=TODAY(),"غير مستحقة",IF(TODAY()-$F228&lt;=30,"1-30 يومًا",IF(TODAY()-$F228&lt;=60,"31-60 يومًا",IF(TODAY()-$F228&lt;=90,"61-90 يومًا","أكثر من 90 يومًا"))))))</x:f>
      </x:c>
      <x:c r="M228" s="54" t="str">
        <x:f>IF($A228="","",YEAR($A228))</x:f>
      </x:c>
      <x:c r="N228" s="36"/>
      <x:c r="O228" s="36"/>
    </x:row>
    <x:row r="229">
      <x:c r="A229" s="56"/>
      <x:c r="B229" s="36"/>
      <x:c r="C229" s="36"/>
      <x:c r="D229" s="36"/>
      <x:c r="E229" s="36"/>
      <x:c r="F229" s="56"/>
      <x:c r="G229" s="58"/>
      <x:c r="H229" s="59" t="str">
        <x:f>IF($B229="","",SUMIF(المدفوعات!$C$6:$C$505,$B229,المدفوعات!$F$6:$F$505))</x:f>
      </x:c>
      <x:c r="I229" s="59" t="str">
        <x:f>IF($B229="","",MAX(0,$G229-$H229))</x:f>
      </x:c>
      <x:c r="J229" s="54" t="str">
        <x:f>IF($B229="","",IF($I229=0,"مدفوعة",IF($F229&lt;TODAY(),"المتأخر",IF($H229&gt;0,"مدفوعة جزئيًا","مفتوحة"))))</x:f>
      </x:c>
      <x:c r="K229" s="54" t="str">
        <x:f>IF($B229="","",IF($I229=0,0,TODAY()-$F229))</x:f>
      </x:c>
      <x:c r="L229" s="54" t="str">
        <x:f>IF($B229="","",IF($I229=0,"مدفوعة",IF($F229&gt;=TODAY(),"غير مستحقة",IF(TODAY()-$F229&lt;=30,"1-30 يومًا",IF(TODAY()-$F229&lt;=60,"31-60 يومًا",IF(TODAY()-$F229&lt;=90,"61-90 يومًا","أكثر من 90 يومًا"))))))</x:f>
      </x:c>
      <x:c r="M229" s="54" t="str">
        <x:f>IF($A229="","",YEAR($A229))</x:f>
      </x:c>
      <x:c r="N229" s="36"/>
      <x:c r="O229" s="36"/>
    </x:row>
    <x:row r="230">
      <x:c r="A230" s="56"/>
      <x:c r="B230" s="36"/>
      <x:c r="C230" s="36"/>
      <x:c r="D230" s="36"/>
      <x:c r="E230" s="36"/>
      <x:c r="F230" s="56"/>
      <x:c r="G230" s="58"/>
      <x:c r="H230" s="59" t="str">
        <x:f>IF($B230="","",SUMIF(المدفوعات!$C$6:$C$505,$B230,المدفوعات!$F$6:$F$505))</x:f>
      </x:c>
      <x:c r="I230" s="59" t="str">
        <x:f>IF($B230="","",MAX(0,$G230-$H230))</x:f>
      </x:c>
      <x:c r="J230" s="54" t="str">
        <x:f>IF($B230="","",IF($I230=0,"مدفوعة",IF($F230&lt;TODAY(),"المتأخر",IF($H230&gt;0,"مدفوعة جزئيًا","مفتوحة"))))</x:f>
      </x:c>
      <x:c r="K230" s="54" t="str">
        <x:f>IF($B230="","",IF($I230=0,0,TODAY()-$F230))</x:f>
      </x:c>
      <x:c r="L230" s="54" t="str">
        <x:f>IF($B230="","",IF($I230=0,"مدفوعة",IF($F230&gt;=TODAY(),"غير مستحقة",IF(TODAY()-$F230&lt;=30,"1-30 يومًا",IF(TODAY()-$F230&lt;=60,"31-60 يومًا",IF(TODAY()-$F230&lt;=90,"61-90 يومًا","أكثر من 90 يومًا"))))))</x:f>
      </x:c>
      <x:c r="M230" s="54" t="str">
        <x:f>IF($A230="","",YEAR($A230))</x:f>
      </x:c>
      <x:c r="N230" s="36"/>
      <x:c r="O230" s="36"/>
    </x:row>
    <x:row r="231">
      <x:c r="A231" s="56"/>
      <x:c r="B231" s="36"/>
      <x:c r="C231" s="36"/>
      <x:c r="D231" s="36"/>
      <x:c r="E231" s="36"/>
      <x:c r="F231" s="56"/>
      <x:c r="G231" s="58"/>
      <x:c r="H231" s="59" t="str">
        <x:f>IF($B231="","",SUMIF(المدفوعات!$C$6:$C$505,$B231,المدفوعات!$F$6:$F$505))</x:f>
      </x:c>
      <x:c r="I231" s="59" t="str">
        <x:f>IF($B231="","",MAX(0,$G231-$H231))</x:f>
      </x:c>
      <x:c r="J231" s="54" t="str">
        <x:f>IF($B231="","",IF($I231=0,"مدفوعة",IF($F231&lt;TODAY(),"المتأخر",IF($H231&gt;0,"مدفوعة جزئيًا","مفتوحة"))))</x:f>
      </x:c>
      <x:c r="K231" s="54" t="str">
        <x:f>IF($B231="","",IF($I231=0,0,TODAY()-$F231))</x:f>
      </x:c>
      <x:c r="L231" s="54" t="str">
        <x:f>IF($B231="","",IF($I231=0,"مدفوعة",IF($F231&gt;=TODAY(),"غير مستحقة",IF(TODAY()-$F231&lt;=30,"1-30 يومًا",IF(TODAY()-$F231&lt;=60,"31-60 يومًا",IF(TODAY()-$F231&lt;=90,"61-90 يومًا","أكثر من 90 يومًا"))))))</x:f>
      </x:c>
      <x:c r="M231" s="54" t="str">
        <x:f>IF($A231="","",YEAR($A231))</x:f>
      </x:c>
      <x:c r="N231" s="36"/>
      <x:c r="O231" s="36"/>
    </x:row>
    <x:row r="232">
      <x:c r="A232" s="56"/>
      <x:c r="B232" s="36"/>
      <x:c r="C232" s="36"/>
      <x:c r="D232" s="36"/>
      <x:c r="E232" s="36"/>
      <x:c r="F232" s="56"/>
      <x:c r="G232" s="58"/>
      <x:c r="H232" s="59" t="str">
        <x:f>IF($B232="","",SUMIF(المدفوعات!$C$6:$C$505,$B232,المدفوعات!$F$6:$F$505))</x:f>
      </x:c>
      <x:c r="I232" s="59" t="str">
        <x:f>IF($B232="","",MAX(0,$G232-$H232))</x:f>
      </x:c>
      <x:c r="J232" s="54" t="str">
        <x:f>IF($B232="","",IF($I232=0,"مدفوعة",IF($F232&lt;TODAY(),"المتأخر",IF($H232&gt;0,"مدفوعة جزئيًا","مفتوحة"))))</x:f>
      </x:c>
      <x:c r="K232" s="54" t="str">
        <x:f>IF($B232="","",IF($I232=0,0,TODAY()-$F232))</x:f>
      </x:c>
      <x:c r="L232" s="54" t="str">
        <x:f>IF($B232="","",IF($I232=0,"مدفوعة",IF($F232&gt;=TODAY(),"غير مستحقة",IF(TODAY()-$F232&lt;=30,"1-30 يومًا",IF(TODAY()-$F232&lt;=60,"31-60 يومًا",IF(TODAY()-$F232&lt;=90,"61-90 يومًا","أكثر من 90 يومًا"))))))</x:f>
      </x:c>
      <x:c r="M232" s="54" t="str">
        <x:f>IF($A232="","",YEAR($A232))</x:f>
      </x:c>
      <x:c r="N232" s="36"/>
      <x:c r="O232" s="36"/>
    </x:row>
    <x:row r="233">
      <x:c r="A233" s="56"/>
      <x:c r="B233" s="36"/>
      <x:c r="C233" s="36"/>
      <x:c r="D233" s="36"/>
      <x:c r="E233" s="36"/>
      <x:c r="F233" s="56"/>
      <x:c r="G233" s="58"/>
      <x:c r="H233" s="59" t="str">
        <x:f>IF($B233="","",SUMIF(المدفوعات!$C$6:$C$505,$B233,المدفوعات!$F$6:$F$505))</x:f>
      </x:c>
      <x:c r="I233" s="59" t="str">
        <x:f>IF($B233="","",MAX(0,$G233-$H233))</x:f>
      </x:c>
      <x:c r="J233" s="54" t="str">
        <x:f>IF($B233="","",IF($I233=0,"مدفوعة",IF($F233&lt;TODAY(),"المتأخر",IF($H233&gt;0,"مدفوعة جزئيًا","مفتوحة"))))</x:f>
      </x:c>
      <x:c r="K233" s="54" t="str">
        <x:f>IF($B233="","",IF($I233=0,0,TODAY()-$F233))</x:f>
      </x:c>
      <x:c r="L233" s="54" t="str">
        <x:f>IF($B233="","",IF($I233=0,"مدفوعة",IF($F233&gt;=TODAY(),"غير مستحقة",IF(TODAY()-$F233&lt;=30,"1-30 يومًا",IF(TODAY()-$F233&lt;=60,"31-60 يومًا",IF(TODAY()-$F233&lt;=90,"61-90 يومًا","أكثر من 90 يومًا"))))))</x:f>
      </x:c>
      <x:c r="M233" s="54" t="str">
        <x:f>IF($A233="","",YEAR($A233))</x:f>
      </x:c>
      <x:c r="N233" s="36"/>
      <x:c r="O233" s="36"/>
    </x:row>
    <x:row r="234">
      <x:c r="A234" s="56"/>
      <x:c r="B234" s="36"/>
      <x:c r="C234" s="36"/>
      <x:c r="D234" s="36"/>
      <x:c r="E234" s="36"/>
      <x:c r="F234" s="56"/>
      <x:c r="G234" s="58"/>
      <x:c r="H234" s="59" t="str">
        <x:f>IF($B234="","",SUMIF(المدفوعات!$C$6:$C$505,$B234,المدفوعات!$F$6:$F$505))</x:f>
      </x:c>
      <x:c r="I234" s="59" t="str">
        <x:f>IF($B234="","",MAX(0,$G234-$H234))</x:f>
      </x:c>
      <x:c r="J234" s="54" t="str">
        <x:f>IF($B234="","",IF($I234=0,"مدفوعة",IF($F234&lt;TODAY(),"المتأخر",IF($H234&gt;0,"مدفوعة جزئيًا","مفتوحة"))))</x:f>
      </x:c>
      <x:c r="K234" s="54" t="str">
        <x:f>IF($B234="","",IF($I234=0,0,TODAY()-$F234))</x:f>
      </x:c>
      <x:c r="L234" s="54" t="str">
        <x:f>IF($B234="","",IF($I234=0,"مدفوعة",IF($F234&gt;=TODAY(),"غير مستحقة",IF(TODAY()-$F234&lt;=30,"1-30 يومًا",IF(TODAY()-$F234&lt;=60,"31-60 يومًا",IF(TODAY()-$F234&lt;=90,"61-90 يومًا","أكثر من 90 يومًا"))))))</x:f>
      </x:c>
      <x:c r="M234" s="54" t="str">
        <x:f>IF($A234="","",YEAR($A234))</x:f>
      </x:c>
      <x:c r="N234" s="36"/>
      <x:c r="O234" s="36"/>
    </x:row>
    <x:row r="235">
      <x:c r="A235" s="56"/>
      <x:c r="B235" s="36"/>
      <x:c r="C235" s="36"/>
      <x:c r="D235" s="36"/>
      <x:c r="E235" s="36"/>
      <x:c r="F235" s="56"/>
      <x:c r="G235" s="58"/>
      <x:c r="H235" s="59" t="str">
        <x:f>IF($B235="","",SUMIF(المدفوعات!$C$6:$C$505,$B235,المدفوعات!$F$6:$F$505))</x:f>
      </x:c>
      <x:c r="I235" s="59" t="str">
        <x:f>IF($B235="","",MAX(0,$G235-$H235))</x:f>
      </x:c>
      <x:c r="J235" s="54" t="str">
        <x:f>IF($B235="","",IF($I235=0,"مدفوعة",IF($F235&lt;TODAY(),"المتأخر",IF($H235&gt;0,"مدفوعة جزئيًا","مفتوحة"))))</x:f>
      </x:c>
      <x:c r="K235" s="54" t="str">
        <x:f>IF($B235="","",IF($I235=0,0,TODAY()-$F235))</x:f>
      </x:c>
      <x:c r="L235" s="54" t="str">
        <x:f>IF($B235="","",IF($I235=0,"مدفوعة",IF($F235&gt;=TODAY(),"غير مستحقة",IF(TODAY()-$F235&lt;=30,"1-30 يومًا",IF(TODAY()-$F235&lt;=60,"31-60 يومًا",IF(TODAY()-$F235&lt;=90,"61-90 يومًا","أكثر من 90 يومًا"))))))</x:f>
      </x:c>
      <x:c r="M235" s="54" t="str">
        <x:f>IF($A235="","",YEAR($A235))</x:f>
      </x:c>
      <x:c r="N235" s="36"/>
      <x:c r="O235" s="36"/>
    </x:row>
    <x:row r="236">
      <x:c r="A236" s="56"/>
      <x:c r="B236" s="36"/>
      <x:c r="C236" s="36"/>
      <x:c r="D236" s="36"/>
      <x:c r="E236" s="36"/>
      <x:c r="F236" s="56"/>
      <x:c r="G236" s="58"/>
      <x:c r="H236" s="59" t="str">
        <x:f>IF($B236="","",SUMIF(المدفوعات!$C$6:$C$505,$B236,المدفوعات!$F$6:$F$505))</x:f>
      </x:c>
      <x:c r="I236" s="59" t="str">
        <x:f>IF($B236="","",MAX(0,$G236-$H236))</x:f>
      </x:c>
      <x:c r="J236" s="54" t="str">
        <x:f>IF($B236="","",IF($I236=0,"مدفوعة",IF($F236&lt;TODAY(),"المتأخر",IF($H236&gt;0,"مدفوعة جزئيًا","مفتوحة"))))</x:f>
      </x:c>
      <x:c r="K236" s="54" t="str">
        <x:f>IF($B236="","",IF($I236=0,0,TODAY()-$F236))</x:f>
      </x:c>
      <x:c r="L236" s="54" t="str">
        <x:f>IF($B236="","",IF($I236=0,"مدفوعة",IF($F236&gt;=TODAY(),"غير مستحقة",IF(TODAY()-$F236&lt;=30,"1-30 يومًا",IF(TODAY()-$F236&lt;=60,"31-60 يومًا",IF(TODAY()-$F236&lt;=90,"61-90 يومًا","أكثر من 90 يومًا"))))))</x:f>
      </x:c>
      <x:c r="M236" s="54" t="str">
        <x:f>IF($A236="","",YEAR($A236))</x:f>
      </x:c>
      <x:c r="N236" s="36"/>
      <x:c r="O236" s="36"/>
    </x:row>
    <x:row r="237">
      <x:c r="A237" s="56"/>
      <x:c r="B237" s="36"/>
      <x:c r="C237" s="36"/>
      <x:c r="D237" s="36"/>
      <x:c r="E237" s="36"/>
      <x:c r="F237" s="56"/>
      <x:c r="G237" s="58"/>
      <x:c r="H237" s="59" t="str">
        <x:f>IF($B237="","",SUMIF(المدفوعات!$C$6:$C$505,$B237,المدفوعات!$F$6:$F$505))</x:f>
      </x:c>
      <x:c r="I237" s="59" t="str">
        <x:f>IF($B237="","",MAX(0,$G237-$H237))</x:f>
      </x:c>
      <x:c r="J237" s="54" t="str">
        <x:f>IF($B237="","",IF($I237=0,"مدفوعة",IF($F237&lt;TODAY(),"المتأخر",IF($H237&gt;0,"مدفوعة جزئيًا","مفتوحة"))))</x:f>
      </x:c>
      <x:c r="K237" s="54" t="str">
        <x:f>IF($B237="","",IF($I237=0,0,TODAY()-$F237))</x:f>
      </x:c>
      <x:c r="L237" s="54" t="str">
        <x:f>IF($B237="","",IF($I237=0,"مدفوعة",IF($F237&gt;=TODAY(),"غير مستحقة",IF(TODAY()-$F237&lt;=30,"1-30 يومًا",IF(TODAY()-$F237&lt;=60,"31-60 يومًا",IF(TODAY()-$F237&lt;=90,"61-90 يومًا","أكثر من 90 يومًا"))))))</x:f>
      </x:c>
      <x:c r="M237" s="54" t="str">
        <x:f>IF($A237="","",YEAR($A237))</x:f>
      </x:c>
      <x:c r="N237" s="36"/>
      <x:c r="O237" s="36"/>
    </x:row>
    <x:row r="238">
      <x:c r="A238" s="56"/>
      <x:c r="B238" s="36"/>
      <x:c r="C238" s="36"/>
      <x:c r="D238" s="36"/>
      <x:c r="E238" s="36"/>
      <x:c r="F238" s="56"/>
      <x:c r="G238" s="58"/>
      <x:c r="H238" s="59" t="str">
        <x:f>IF($B238="","",SUMIF(المدفوعات!$C$6:$C$505,$B238,المدفوعات!$F$6:$F$505))</x:f>
      </x:c>
      <x:c r="I238" s="59" t="str">
        <x:f>IF($B238="","",MAX(0,$G238-$H238))</x:f>
      </x:c>
      <x:c r="J238" s="54" t="str">
        <x:f>IF($B238="","",IF($I238=0,"مدفوعة",IF($F238&lt;TODAY(),"المتأخر",IF($H238&gt;0,"مدفوعة جزئيًا","مفتوحة"))))</x:f>
      </x:c>
      <x:c r="K238" s="54" t="str">
        <x:f>IF($B238="","",IF($I238=0,0,TODAY()-$F238))</x:f>
      </x:c>
      <x:c r="L238" s="54" t="str">
        <x:f>IF($B238="","",IF($I238=0,"مدفوعة",IF($F238&gt;=TODAY(),"غير مستحقة",IF(TODAY()-$F238&lt;=30,"1-30 يومًا",IF(TODAY()-$F238&lt;=60,"31-60 يومًا",IF(TODAY()-$F238&lt;=90,"61-90 يومًا","أكثر من 90 يومًا"))))))</x:f>
      </x:c>
      <x:c r="M238" s="54" t="str">
        <x:f>IF($A238="","",YEAR($A238))</x:f>
      </x:c>
      <x:c r="N238" s="36"/>
      <x:c r="O238" s="36"/>
    </x:row>
    <x:row r="239">
      <x:c r="A239" s="56"/>
      <x:c r="B239" s="36"/>
      <x:c r="C239" s="36"/>
      <x:c r="D239" s="36"/>
      <x:c r="E239" s="36"/>
      <x:c r="F239" s="56"/>
      <x:c r="G239" s="58"/>
      <x:c r="H239" s="59" t="str">
        <x:f>IF($B239="","",SUMIF(المدفوعات!$C$6:$C$505,$B239,المدفوعات!$F$6:$F$505))</x:f>
      </x:c>
      <x:c r="I239" s="59" t="str">
        <x:f>IF($B239="","",MAX(0,$G239-$H239))</x:f>
      </x:c>
      <x:c r="J239" s="54" t="str">
        <x:f>IF($B239="","",IF($I239=0,"مدفوعة",IF($F239&lt;TODAY(),"المتأخر",IF($H239&gt;0,"مدفوعة جزئيًا","مفتوحة"))))</x:f>
      </x:c>
      <x:c r="K239" s="54" t="str">
        <x:f>IF($B239="","",IF($I239=0,0,TODAY()-$F239))</x:f>
      </x:c>
      <x:c r="L239" s="54" t="str">
        <x:f>IF($B239="","",IF($I239=0,"مدفوعة",IF($F239&gt;=TODAY(),"غير مستحقة",IF(TODAY()-$F239&lt;=30,"1-30 يومًا",IF(TODAY()-$F239&lt;=60,"31-60 يومًا",IF(TODAY()-$F239&lt;=90,"61-90 يومًا","أكثر من 90 يومًا"))))))</x:f>
      </x:c>
      <x:c r="M239" s="54" t="str">
        <x:f>IF($A239="","",YEAR($A239))</x:f>
      </x:c>
      <x:c r="N239" s="36"/>
      <x:c r="O239" s="36"/>
    </x:row>
    <x:row r="240">
      <x:c r="A240" s="56"/>
      <x:c r="B240" s="36"/>
      <x:c r="C240" s="36"/>
      <x:c r="D240" s="36"/>
      <x:c r="E240" s="36"/>
      <x:c r="F240" s="56"/>
      <x:c r="G240" s="58"/>
      <x:c r="H240" s="59" t="str">
        <x:f>IF($B240="","",SUMIF(المدفوعات!$C$6:$C$505,$B240,المدفوعات!$F$6:$F$505))</x:f>
      </x:c>
      <x:c r="I240" s="59" t="str">
        <x:f>IF($B240="","",MAX(0,$G240-$H240))</x:f>
      </x:c>
      <x:c r="J240" s="54" t="str">
        <x:f>IF($B240="","",IF($I240=0,"مدفوعة",IF($F240&lt;TODAY(),"المتأخر",IF($H240&gt;0,"مدفوعة جزئيًا","مفتوحة"))))</x:f>
      </x:c>
      <x:c r="K240" s="54" t="str">
        <x:f>IF($B240="","",IF($I240=0,0,TODAY()-$F240))</x:f>
      </x:c>
      <x:c r="L240" s="54" t="str">
        <x:f>IF($B240="","",IF($I240=0,"مدفوعة",IF($F240&gt;=TODAY(),"غير مستحقة",IF(TODAY()-$F240&lt;=30,"1-30 يومًا",IF(TODAY()-$F240&lt;=60,"31-60 يومًا",IF(TODAY()-$F240&lt;=90,"61-90 يومًا","أكثر من 90 يومًا"))))))</x:f>
      </x:c>
      <x:c r="M240" s="54" t="str">
        <x:f>IF($A240="","",YEAR($A240))</x:f>
      </x:c>
      <x:c r="N240" s="36"/>
      <x:c r="O240" s="36"/>
    </x:row>
    <x:row r="241">
      <x:c r="A241" s="56"/>
      <x:c r="B241" s="36"/>
      <x:c r="C241" s="36"/>
      <x:c r="D241" s="36"/>
      <x:c r="E241" s="36"/>
      <x:c r="F241" s="56"/>
      <x:c r="G241" s="58"/>
      <x:c r="H241" s="59" t="str">
        <x:f>IF($B241="","",SUMIF(المدفوعات!$C$6:$C$505,$B241,المدفوعات!$F$6:$F$505))</x:f>
      </x:c>
      <x:c r="I241" s="59" t="str">
        <x:f>IF($B241="","",MAX(0,$G241-$H241))</x:f>
      </x:c>
      <x:c r="J241" s="54" t="str">
        <x:f>IF($B241="","",IF($I241=0,"مدفوعة",IF($F241&lt;TODAY(),"المتأخر",IF($H241&gt;0,"مدفوعة جزئيًا","مفتوحة"))))</x:f>
      </x:c>
      <x:c r="K241" s="54" t="str">
        <x:f>IF($B241="","",IF($I241=0,0,TODAY()-$F241))</x:f>
      </x:c>
      <x:c r="L241" s="54" t="str">
        <x:f>IF($B241="","",IF($I241=0,"مدفوعة",IF($F241&gt;=TODAY(),"غير مستحقة",IF(TODAY()-$F241&lt;=30,"1-30 يومًا",IF(TODAY()-$F241&lt;=60,"31-60 يومًا",IF(TODAY()-$F241&lt;=90,"61-90 يومًا","أكثر من 90 يومًا"))))))</x:f>
      </x:c>
      <x:c r="M241" s="54" t="str">
        <x:f>IF($A241="","",YEAR($A241))</x:f>
      </x:c>
      <x:c r="N241" s="36"/>
      <x:c r="O241" s="36"/>
    </x:row>
    <x:row r="242">
      <x:c r="A242" s="56"/>
      <x:c r="B242" s="36"/>
      <x:c r="C242" s="36"/>
      <x:c r="D242" s="36"/>
      <x:c r="E242" s="36"/>
      <x:c r="F242" s="56"/>
      <x:c r="G242" s="58"/>
      <x:c r="H242" s="59" t="str">
        <x:f>IF($B242="","",SUMIF(المدفوعات!$C$6:$C$505,$B242,المدفوعات!$F$6:$F$505))</x:f>
      </x:c>
      <x:c r="I242" s="59" t="str">
        <x:f>IF($B242="","",MAX(0,$G242-$H242))</x:f>
      </x:c>
      <x:c r="J242" s="54" t="str">
        <x:f>IF($B242="","",IF($I242=0,"مدفوعة",IF($F242&lt;TODAY(),"المتأخر",IF($H242&gt;0,"مدفوعة جزئيًا","مفتوحة"))))</x:f>
      </x:c>
      <x:c r="K242" s="54" t="str">
        <x:f>IF($B242="","",IF($I242=0,0,TODAY()-$F242))</x:f>
      </x:c>
      <x:c r="L242" s="54" t="str">
        <x:f>IF($B242="","",IF($I242=0,"مدفوعة",IF($F242&gt;=TODAY(),"غير مستحقة",IF(TODAY()-$F242&lt;=30,"1-30 يومًا",IF(TODAY()-$F242&lt;=60,"31-60 يومًا",IF(TODAY()-$F242&lt;=90,"61-90 يومًا","أكثر من 90 يومًا"))))))</x:f>
      </x:c>
      <x:c r="M242" s="54" t="str">
        <x:f>IF($A242="","",YEAR($A242))</x:f>
      </x:c>
      <x:c r="N242" s="36"/>
      <x:c r="O242" s="36"/>
    </x:row>
    <x:row r="243">
      <x:c r="A243" s="56"/>
      <x:c r="B243" s="36"/>
      <x:c r="C243" s="36"/>
      <x:c r="D243" s="36"/>
      <x:c r="E243" s="36"/>
      <x:c r="F243" s="56"/>
      <x:c r="G243" s="58"/>
      <x:c r="H243" s="59" t="str">
        <x:f>IF($B243="","",SUMIF(المدفوعات!$C$6:$C$505,$B243,المدفوعات!$F$6:$F$505))</x:f>
      </x:c>
      <x:c r="I243" s="59" t="str">
        <x:f>IF($B243="","",MAX(0,$G243-$H243))</x:f>
      </x:c>
      <x:c r="J243" s="54" t="str">
        <x:f>IF($B243="","",IF($I243=0,"مدفوعة",IF($F243&lt;TODAY(),"المتأخر",IF($H243&gt;0,"مدفوعة جزئيًا","مفتوحة"))))</x:f>
      </x:c>
      <x:c r="K243" s="54" t="str">
        <x:f>IF($B243="","",IF($I243=0,0,TODAY()-$F243))</x:f>
      </x:c>
      <x:c r="L243" s="54" t="str">
        <x:f>IF($B243="","",IF($I243=0,"مدفوعة",IF($F243&gt;=TODAY(),"غير مستحقة",IF(TODAY()-$F243&lt;=30,"1-30 يومًا",IF(TODAY()-$F243&lt;=60,"31-60 يومًا",IF(TODAY()-$F243&lt;=90,"61-90 يومًا","أكثر من 90 يومًا"))))))</x:f>
      </x:c>
      <x:c r="M243" s="54" t="str">
        <x:f>IF($A243="","",YEAR($A243))</x:f>
      </x:c>
      <x:c r="N243" s="36"/>
      <x:c r="O243" s="36"/>
    </x:row>
    <x:row r="244">
      <x:c r="A244" s="56"/>
      <x:c r="B244" s="36"/>
      <x:c r="C244" s="36"/>
      <x:c r="D244" s="36"/>
      <x:c r="E244" s="36"/>
      <x:c r="F244" s="56"/>
      <x:c r="G244" s="58"/>
      <x:c r="H244" s="59" t="str">
        <x:f>IF($B244="","",SUMIF(المدفوعات!$C$6:$C$505,$B244,المدفوعات!$F$6:$F$505))</x:f>
      </x:c>
      <x:c r="I244" s="59" t="str">
        <x:f>IF($B244="","",MAX(0,$G244-$H244))</x:f>
      </x:c>
      <x:c r="J244" s="54" t="str">
        <x:f>IF($B244="","",IF($I244=0,"مدفوعة",IF($F244&lt;TODAY(),"المتأخر",IF($H244&gt;0,"مدفوعة جزئيًا","مفتوحة"))))</x:f>
      </x:c>
      <x:c r="K244" s="54" t="str">
        <x:f>IF($B244="","",IF($I244=0,0,TODAY()-$F244))</x:f>
      </x:c>
      <x:c r="L244" s="54" t="str">
        <x:f>IF($B244="","",IF($I244=0,"مدفوعة",IF($F244&gt;=TODAY(),"غير مستحقة",IF(TODAY()-$F244&lt;=30,"1-30 يومًا",IF(TODAY()-$F244&lt;=60,"31-60 يومًا",IF(TODAY()-$F244&lt;=90,"61-90 يومًا","أكثر من 90 يومًا"))))))</x:f>
      </x:c>
      <x:c r="M244" s="54" t="str">
        <x:f>IF($A244="","",YEAR($A244))</x:f>
      </x:c>
      <x:c r="N244" s="36"/>
      <x:c r="O244" s="36"/>
    </x:row>
    <x:row r="245">
      <x:c r="A245" s="56"/>
      <x:c r="B245" s="36"/>
      <x:c r="C245" s="36"/>
      <x:c r="D245" s="36"/>
      <x:c r="E245" s="36"/>
      <x:c r="F245" s="56"/>
      <x:c r="G245" s="58"/>
      <x:c r="H245" s="59" t="str">
        <x:f>IF($B245="","",SUMIF(المدفوعات!$C$6:$C$505,$B245,المدفوعات!$F$6:$F$505))</x:f>
      </x:c>
      <x:c r="I245" s="59" t="str">
        <x:f>IF($B245="","",MAX(0,$G245-$H245))</x:f>
      </x:c>
      <x:c r="J245" s="54" t="str">
        <x:f>IF($B245="","",IF($I245=0,"مدفوعة",IF($F245&lt;TODAY(),"المتأخر",IF($H245&gt;0,"مدفوعة جزئيًا","مفتوحة"))))</x:f>
      </x:c>
      <x:c r="K245" s="54" t="str">
        <x:f>IF($B245="","",IF($I245=0,0,TODAY()-$F245))</x:f>
      </x:c>
      <x:c r="L245" s="54" t="str">
        <x:f>IF($B245="","",IF($I245=0,"مدفوعة",IF($F245&gt;=TODAY(),"غير مستحقة",IF(TODAY()-$F245&lt;=30,"1-30 يومًا",IF(TODAY()-$F245&lt;=60,"31-60 يومًا",IF(TODAY()-$F245&lt;=90,"61-90 يومًا","أكثر من 90 يومًا"))))))</x:f>
      </x:c>
      <x:c r="M245" s="54" t="str">
        <x:f>IF($A245="","",YEAR($A245))</x:f>
      </x:c>
      <x:c r="N245" s="36"/>
      <x:c r="O245" s="36"/>
    </x:row>
    <x:row r="246">
      <x:c r="A246" s="56"/>
      <x:c r="B246" s="36"/>
      <x:c r="C246" s="36"/>
      <x:c r="D246" s="36"/>
      <x:c r="E246" s="36"/>
      <x:c r="F246" s="56"/>
      <x:c r="G246" s="58"/>
      <x:c r="H246" s="59" t="str">
        <x:f>IF($B246="","",SUMIF(المدفوعات!$C$6:$C$505,$B246,المدفوعات!$F$6:$F$505))</x:f>
      </x:c>
      <x:c r="I246" s="59" t="str">
        <x:f>IF($B246="","",MAX(0,$G246-$H246))</x:f>
      </x:c>
      <x:c r="J246" s="54" t="str">
        <x:f>IF($B246="","",IF($I246=0,"مدفوعة",IF($F246&lt;TODAY(),"المتأخر",IF($H246&gt;0,"مدفوعة جزئيًا","مفتوحة"))))</x:f>
      </x:c>
      <x:c r="K246" s="54" t="str">
        <x:f>IF($B246="","",IF($I246=0,0,TODAY()-$F246))</x:f>
      </x:c>
      <x:c r="L246" s="54" t="str">
        <x:f>IF($B246="","",IF($I246=0,"مدفوعة",IF($F246&gt;=TODAY(),"غير مستحقة",IF(TODAY()-$F246&lt;=30,"1-30 يومًا",IF(TODAY()-$F246&lt;=60,"31-60 يومًا",IF(TODAY()-$F246&lt;=90,"61-90 يومًا","أكثر من 90 يومًا"))))))</x:f>
      </x:c>
      <x:c r="M246" s="54" t="str">
        <x:f>IF($A246="","",YEAR($A246))</x:f>
      </x:c>
      <x:c r="N246" s="36"/>
      <x:c r="O246" s="36"/>
    </x:row>
    <x:row r="247">
      <x:c r="A247" s="56"/>
      <x:c r="B247" s="36"/>
      <x:c r="C247" s="36"/>
      <x:c r="D247" s="36"/>
      <x:c r="E247" s="36"/>
      <x:c r="F247" s="56"/>
      <x:c r="G247" s="58"/>
      <x:c r="H247" s="59" t="str">
        <x:f>IF($B247="","",SUMIF(المدفوعات!$C$6:$C$505,$B247,المدفوعات!$F$6:$F$505))</x:f>
      </x:c>
      <x:c r="I247" s="59" t="str">
        <x:f>IF($B247="","",MAX(0,$G247-$H247))</x:f>
      </x:c>
      <x:c r="J247" s="54" t="str">
        <x:f>IF($B247="","",IF($I247=0,"مدفوعة",IF($F247&lt;TODAY(),"المتأخر",IF($H247&gt;0,"مدفوعة جزئيًا","مفتوحة"))))</x:f>
      </x:c>
      <x:c r="K247" s="54" t="str">
        <x:f>IF($B247="","",IF($I247=0,0,TODAY()-$F247))</x:f>
      </x:c>
      <x:c r="L247" s="54" t="str">
        <x:f>IF($B247="","",IF($I247=0,"مدفوعة",IF($F247&gt;=TODAY(),"غير مستحقة",IF(TODAY()-$F247&lt;=30,"1-30 يومًا",IF(TODAY()-$F247&lt;=60,"31-60 يومًا",IF(TODAY()-$F247&lt;=90,"61-90 يومًا","أكثر من 90 يومًا"))))))</x:f>
      </x:c>
      <x:c r="M247" s="54" t="str">
        <x:f>IF($A247="","",YEAR($A247))</x:f>
      </x:c>
      <x:c r="N247" s="36"/>
      <x:c r="O247" s="36"/>
    </x:row>
    <x:row r="248">
      <x:c r="A248" s="56"/>
      <x:c r="B248" s="36"/>
      <x:c r="C248" s="36"/>
      <x:c r="D248" s="36"/>
      <x:c r="E248" s="36"/>
      <x:c r="F248" s="56"/>
      <x:c r="G248" s="58"/>
      <x:c r="H248" s="59" t="str">
        <x:f>IF($B248="","",SUMIF(المدفوعات!$C$6:$C$505,$B248,المدفوعات!$F$6:$F$505))</x:f>
      </x:c>
      <x:c r="I248" s="59" t="str">
        <x:f>IF($B248="","",MAX(0,$G248-$H248))</x:f>
      </x:c>
      <x:c r="J248" s="54" t="str">
        <x:f>IF($B248="","",IF($I248=0,"مدفوعة",IF($F248&lt;TODAY(),"المتأخر",IF($H248&gt;0,"مدفوعة جزئيًا","مفتوحة"))))</x:f>
      </x:c>
      <x:c r="K248" s="54" t="str">
        <x:f>IF($B248="","",IF($I248=0,0,TODAY()-$F248))</x:f>
      </x:c>
      <x:c r="L248" s="54" t="str">
        <x:f>IF($B248="","",IF($I248=0,"مدفوعة",IF($F248&gt;=TODAY(),"غير مستحقة",IF(TODAY()-$F248&lt;=30,"1-30 يومًا",IF(TODAY()-$F248&lt;=60,"31-60 يومًا",IF(TODAY()-$F248&lt;=90,"61-90 يومًا","أكثر من 90 يومًا"))))))</x:f>
      </x:c>
      <x:c r="M248" s="54" t="str">
        <x:f>IF($A248="","",YEAR($A248))</x:f>
      </x:c>
      <x:c r="N248" s="36"/>
      <x:c r="O248" s="36"/>
    </x:row>
    <x:row r="249">
      <x:c r="A249" s="56"/>
      <x:c r="B249" s="36"/>
      <x:c r="C249" s="36"/>
      <x:c r="D249" s="36"/>
      <x:c r="E249" s="36"/>
      <x:c r="F249" s="56"/>
      <x:c r="G249" s="58"/>
      <x:c r="H249" s="59" t="str">
        <x:f>IF($B249="","",SUMIF(المدفوعات!$C$6:$C$505,$B249,المدفوعات!$F$6:$F$505))</x:f>
      </x:c>
      <x:c r="I249" s="59" t="str">
        <x:f>IF($B249="","",MAX(0,$G249-$H249))</x:f>
      </x:c>
      <x:c r="J249" s="54" t="str">
        <x:f>IF($B249="","",IF($I249=0,"مدفوعة",IF($F249&lt;TODAY(),"المتأخر",IF($H249&gt;0,"مدفوعة جزئيًا","مفتوحة"))))</x:f>
      </x:c>
      <x:c r="K249" s="54" t="str">
        <x:f>IF($B249="","",IF($I249=0,0,TODAY()-$F249))</x:f>
      </x:c>
      <x:c r="L249" s="54" t="str">
        <x:f>IF($B249="","",IF($I249=0,"مدفوعة",IF($F249&gt;=TODAY(),"غير مستحقة",IF(TODAY()-$F249&lt;=30,"1-30 يومًا",IF(TODAY()-$F249&lt;=60,"31-60 يومًا",IF(TODAY()-$F249&lt;=90,"61-90 يومًا","أكثر من 90 يومًا"))))))</x:f>
      </x:c>
      <x:c r="M249" s="54" t="str">
        <x:f>IF($A249="","",YEAR($A249))</x:f>
      </x:c>
      <x:c r="N249" s="36"/>
      <x:c r="O249" s="36"/>
    </x:row>
    <x:row r="250">
      <x:c r="A250" s="56"/>
      <x:c r="B250" s="36"/>
      <x:c r="C250" s="36"/>
      <x:c r="D250" s="36"/>
      <x:c r="E250" s="36"/>
      <x:c r="F250" s="56"/>
      <x:c r="G250" s="58"/>
      <x:c r="H250" s="59" t="str">
        <x:f>IF($B250="","",SUMIF(المدفوعات!$C$6:$C$505,$B250,المدفوعات!$F$6:$F$505))</x:f>
      </x:c>
      <x:c r="I250" s="59" t="str">
        <x:f>IF($B250="","",MAX(0,$G250-$H250))</x:f>
      </x:c>
      <x:c r="J250" s="54" t="str">
        <x:f>IF($B250="","",IF($I250=0,"مدفوعة",IF($F250&lt;TODAY(),"المتأخر",IF($H250&gt;0,"مدفوعة جزئيًا","مفتوحة"))))</x:f>
      </x:c>
      <x:c r="K250" s="54" t="str">
        <x:f>IF($B250="","",IF($I250=0,0,TODAY()-$F250))</x:f>
      </x:c>
      <x:c r="L250" s="54" t="str">
        <x:f>IF($B250="","",IF($I250=0,"مدفوعة",IF($F250&gt;=TODAY(),"غير مستحقة",IF(TODAY()-$F250&lt;=30,"1-30 يومًا",IF(TODAY()-$F250&lt;=60,"31-60 يومًا",IF(TODAY()-$F250&lt;=90,"61-90 يومًا","أكثر من 90 يومًا"))))))</x:f>
      </x:c>
      <x:c r="M250" s="54" t="str">
        <x:f>IF($A250="","",YEAR($A250))</x:f>
      </x:c>
      <x:c r="N250" s="36"/>
      <x:c r="O250" s="36"/>
    </x:row>
    <x:row r="251">
      <x:c r="A251" s="56"/>
      <x:c r="B251" s="36"/>
      <x:c r="C251" s="36"/>
      <x:c r="D251" s="36"/>
      <x:c r="E251" s="36"/>
      <x:c r="F251" s="56"/>
      <x:c r="G251" s="58"/>
      <x:c r="H251" s="59" t="str">
        <x:f>IF($B251="","",SUMIF(المدفوعات!$C$6:$C$505,$B251,المدفوعات!$F$6:$F$505))</x:f>
      </x:c>
      <x:c r="I251" s="59" t="str">
        <x:f>IF($B251="","",MAX(0,$G251-$H251))</x:f>
      </x:c>
      <x:c r="J251" s="54" t="str">
        <x:f>IF($B251="","",IF($I251=0,"مدفوعة",IF($F251&lt;TODAY(),"المتأخر",IF($H251&gt;0,"مدفوعة جزئيًا","مفتوحة"))))</x:f>
      </x:c>
      <x:c r="K251" s="54" t="str">
        <x:f>IF($B251="","",IF($I251=0,0,TODAY()-$F251))</x:f>
      </x:c>
      <x:c r="L251" s="54" t="str">
        <x:f>IF($B251="","",IF($I251=0,"مدفوعة",IF($F251&gt;=TODAY(),"غير مستحقة",IF(TODAY()-$F251&lt;=30,"1-30 يومًا",IF(TODAY()-$F251&lt;=60,"31-60 يومًا",IF(TODAY()-$F251&lt;=90,"61-90 يومًا","أكثر من 90 يومًا"))))))</x:f>
      </x:c>
      <x:c r="M251" s="54" t="str">
        <x:f>IF($A251="","",YEAR($A251))</x:f>
      </x:c>
      <x:c r="N251" s="36"/>
      <x:c r="O251" s="36"/>
    </x:row>
    <x:row r="252">
      <x:c r="A252" s="56"/>
      <x:c r="B252" s="36"/>
      <x:c r="C252" s="36"/>
      <x:c r="D252" s="36"/>
      <x:c r="E252" s="36"/>
      <x:c r="F252" s="56"/>
      <x:c r="G252" s="58"/>
      <x:c r="H252" s="59" t="str">
        <x:f>IF($B252="","",SUMIF(المدفوعات!$C$6:$C$505,$B252,المدفوعات!$F$6:$F$505))</x:f>
      </x:c>
      <x:c r="I252" s="59" t="str">
        <x:f>IF($B252="","",MAX(0,$G252-$H252))</x:f>
      </x:c>
      <x:c r="J252" s="54" t="str">
        <x:f>IF($B252="","",IF($I252=0,"مدفوعة",IF($F252&lt;TODAY(),"المتأخر",IF($H252&gt;0,"مدفوعة جزئيًا","مفتوحة"))))</x:f>
      </x:c>
      <x:c r="K252" s="54" t="str">
        <x:f>IF($B252="","",IF($I252=0,0,TODAY()-$F252))</x:f>
      </x:c>
      <x:c r="L252" s="54" t="str">
        <x:f>IF($B252="","",IF($I252=0,"مدفوعة",IF($F252&gt;=TODAY(),"غير مستحقة",IF(TODAY()-$F252&lt;=30,"1-30 يومًا",IF(TODAY()-$F252&lt;=60,"31-60 يومًا",IF(TODAY()-$F252&lt;=90,"61-90 يومًا","أكثر من 90 يومًا"))))))</x:f>
      </x:c>
      <x:c r="M252" s="54" t="str">
        <x:f>IF($A252="","",YEAR($A252))</x:f>
      </x:c>
      <x:c r="N252" s="36"/>
      <x:c r="O252" s="36"/>
    </x:row>
    <x:row r="253">
      <x:c r="A253" s="56"/>
      <x:c r="B253" s="36"/>
      <x:c r="C253" s="36"/>
      <x:c r="D253" s="36"/>
      <x:c r="E253" s="36"/>
      <x:c r="F253" s="56"/>
      <x:c r="G253" s="58"/>
      <x:c r="H253" s="59" t="str">
        <x:f>IF($B253="","",SUMIF(المدفوعات!$C$6:$C$505,$B253,المدفوعات!$F$6:$F$505))</x:f>
      </x:c>
      <x:c r="I253" s="59" t="str">
        <x:f>IF($B253="","",MAX(0,$G253-$H253))</x:f>
      </x:c>
      <x:c r="J253" s="54" t="str">
        <x:f>IF($B253="","",IF($I253=0,"مدفوعة",IF($F253&lt;TODAY(),"المتأخر",IF($H253&gt;0,"مدفوعة جزئيًا","مفتوحة"))))</x:f>
      </x:c>
      <x:c r="K253" s="54" t="str">
        <x:f>IF($B253="","",IF($I253=0,0,TODAY()-$F253))</x:f>
      </x:c>
      <x:c r="L253" s="54" t="str">
        <x:f>IF($B253="","",IF($I253=0,"مدفوعة",IF($F253&gt;=TODAY(),"غير مستحقة",IF(TODAY()-$F253&lt;=30,"1-30 يومًا",IF(TODAY()-$F253&lt;=60,"31-60 يومًا",IF(TODAY()-$F253&lt;=90,"61-90 يومًا","أكثر من 90 يومًا"))))))</x:f>
      </x:c>
      <x:c r="M253" s="54" t="str">
        <x:f>IF($A253="","",YEAR($A253))</x:f>
      </x:c>
      <x:c r="N253" s="36"/>
      <x:c r="O253" s="36"/>
    </x:row>
    <x:row r="254">
      <x:c r="A254" s="56"/>
      <x:c r="B254" s="36"/>
      <x:c r="C254" s="36"/>
      <x:c r="D254" s="36"/>
      <x:c r="E254" s="36"/>
      <x:c r="F254" s="56"/>
      <x:c r="G254" s="58"/>
      <x:c r="H254" s="59" t="str">
        <x:f>IF($B254="","",SUMIF(المدفوعات!$C$6:$C$505,$B254,المدفوعات!$F$6:$F$505))</x:f>
      </x:c>
      <x:c r="I254" s="59" t="str">
        <x:f>IF($B254="","",MAX(0,$G254-$H254))</x:f>
      </x:c>
      <x:c r="J254" s="54" t="str">
        <x:f>IF($B254="","",IF($I254=0,"مدفوعة",IF($F254&lt;TODAY(),"المتأخر",IF($H254&gt;0,"مدفوعة جزئيًا","مفتوحة"))))</x:f>
      </x:c>
      <x:c r="K254" s="54" t="str">
        <x:f>IF($B254="","",IF($I254=0,0,TODAY()-$F254))</x:f>
      </x:c>
      <x:c r="L254" s="54" t="str">
        <x:f>IF($B254="","",IF($I254=0,"مدفوعة",IF($F254&gt;=TODAY(),"غير مستحقة",IF(TODAY()-$F254&lt;=30,"1-30 يومًا",IF(TODAY()-$F254&lt;=60,"31-60 يومًا",IF(TODAY()-$F254&lt;=90,"61-90 يومًا","أكثر من 90 يومًا"))))))</x:f>
      </x:c>
      <x:c r="M254" s="54" t="str">
        <x:f>IF($A254="","",YEAR($A254))</x:f>
      </x:c>
      <x:c r="N254" s="36"/>
      <x:c r="O254" s="36"/>
    </x:row>
    <x:row r="255">
      <x:c r="A255" s="56"/>
      <x:c r="B255" s="36"/>
      <x:c r="C255" s="36"/>
      <x:c r="D255" s="36"/>
      <x:c r="E255" s="36"/>
      <x:c r="F255" s="56"/>
      <x:c r="G255" s="58"/>
      <x:c r="H255" s="59" t="str">
        <x:f>IF($B255="","",SUMIF(المدفوعات!$C$6:$C$505,$B255,المدفوعات!$F$6:$F$505))</x:f>
      </x:c>
      <x:c r="I255" s="59" t="str">
        <x:f>IF($B255="","",MAX(0,$G255-$H255))</x:f>
      </x:c>
      <x:c r="J255" s="54" t="str">
        <x:f>IF($B255="","",IF($I255=0,"مدفوعة",IF($F255&lt;TODAY(),"المتأخر",IF($H255&gt;0,"مدفوعة جزئيًا","مفتوحة"))))</x:f>
      </x:c>
      <x:c r="K255" s="54" t="str">
        <x:f>IF($B255="","",IF($I255=0,0,TODAY()-$F255))</x:f>
      </x:c>
      <x:c r="L255" s="54" t="str">
        <x:f>IF($B255="","",IF($I255=0,"مدفوعة",IF($F255&gt;=TODAY(),"غير مستحقة",IF(TODAY()-$F255&lt;=30,"1-30 يومًا",IF(TODAY()-$F255&lt;=60,"31-60 يومًا",IF(TODAY()-$F255&lt;=90,"61-90 يومًا","أكثر من 90 يومًا"))))))</x:f>
      </x:c>
      <x:c r="M255" s="54" t="str">
        <x:f>IF($A255="","",YEAR($A255))</x:f>
      </x:c>
      <x:c r="N255" s="36"/>
      <x:c r="O255" s="36"/>
    </x:row>
    <x:row r="256">
      <x:c r="A256" s="56"/>
      <x:c r="B256" s="36"/>
      <x:c r="C256" s="36"/>
      <x:c r="D256" s="36"/>
      <x:c r="E256" s="36"/>
      <x:c r="F256" s="56"/>
      <x:c r="G256" s="58"/>
      <x:c r="H256" s="59" t="str">
        <x:f>IF($B256="","",SUMIF(المدفوعات!$C$6:$C$505,$B256,المدفوعات!$F$6:$F$505))</x:f>
      </x:c>
      <x:c r="I256" s="59" t="str">
        <x:f>IF($B256="","",MAX(0,$G256-$H256))</x:f>
      </x:c>
      <x:c r="J256" s="54" t="str">
        <x:f>IF($B256="","",IF($I256=0,"مدفوعة",IF($F256&lt;TODAY(),"المتأخر",IF($H256&gt;0,"مدفوعة جزئيًا","مفتوحة"))))</x:f>
      </x:c>
      <x:c r="K256" s="54" t="str">
        <x:f>IF($B256="","",IF($I256=0,0,TODAY()-$F256))</x:f>
      </x:c>
      <x:c r="L256" s="54" t="str">
        <x:f>IF($B256="","",IF($I256=0,"مدفوعة",IF($F256&gt;=TODAY(),"غير مستحقة",IF(TODAY()-$F256&lt;=30,"1-30 يومًا",IF(TODAY()-$F256&lt;=60,"31-60 يومًا",IF(TODAY()-$F256&lt;=90,"61-90 يومًا","أكثر من 90 يومًا"))))))</x:f>
      </x:c>
      <x:c r="M256" s="54" t="str">
        <x:f>IF($A256="","",YEAR($A256))</x:f>
      </x:c>
      <x:c r="N256" s="36"/>
      <x:c r="O256" s="36"/>
    </x:row>
    <x:row r="257">
      <x:c r="A257" s="56"/>
      <x:c r="B257" s="36"/>
      <x:c r="C257" s="36"/>
      <x:c r="D257" s="36"/>
      <x:c r="E257" s="36"/>
      <x:c r="F257" s="56"/>
      <x:c r="G257" s="58"/>
      <x:c r="H257" s="59" t="str">
        <x:f>IF($B257="","",SUMIF(المدفوعات!$C$6:$C$505,$B257,المدفوعات!$F$6:$F$505))</x:f>
      </x:c>
      <x:c r="I257" s="59" t="str">
        <x:f>IF($B257="","",MAX(0,$G257-$H257))</x:f>
      </x:c>
      <x:c r="J257" s="54" t="str">
        <x:f>IF($B257="","",IF($I257=0,"مدفوعة",IF($F257&lt;TODAY(),"المتأخر",IF($H257&gt;0,"مدفوعة جزئيًا","مفتوحة"))))</x:f>
      </x:c>
      <x:c r="K257" s="54" t="str">
        <x:f>IF($B257="","",IF($I257=0,0,TODAY()-$F257))</x:f>
      </x:c>
      <x:c r="L257" s="54" t="str">
        <x:f>IF($B257="","",IF($I257=0,"مدفوعة",IF($F257&gt;=TODAY(),"غير مستحقة",IF(TODAY()-$F257&lt;=30,"1-30 يومًا",IF(TODAY()-$F257&lt;=60,"31-60 يومًا",IF(TODAY()-$F257&lt;=90,"61-90 يومًا","أكثر من 90 يومًا"))))))</x:f>
      </x:c>
      <x:c r="M257" s="54" t="str">
        <x:f>IF($A257="","",YEAR($A257))</x:f>
      </x:c>
      <x:c r="N257" s="36"/>
      <x:c r="O257" s="36"/>
    </x:row>
    <x:row r="258">
      <x:c r="A258" s="56"/>
      <x:c r="B258" s="36"/>
      <x:c r="C258" s="36"/>
      <x:c r="D258" s="36"/>
      <x:c r="E258" s="36"/>
      <x:c r="F258" s="56"/>
      <x:c r="G258" s="58"/>
      <x:c r="H258" s="59" t="str">
        <x:f>IF($B258="","",SUMIF(المدفوعات!$C$6:$C$505,$B258,المدفوعات!$F$6:$F$505))</x:f>
      </x:c>
      <x:c r="I258" s="59" t="str">
        <x:f>IF($B258="","",MAX(0,$G258-$H258))</x:f>
      </x:c>
      <x:c r="J258" s="54" t="str">
        <x:f>IF($B258="","",IF($I258=0,"مدفوعة",IF($F258&lt;TODAY(),"المتأخر",IF($H258&gt;0,"مدفوعة جزئيًا","مفتوحة"))))</x:f>
      </x:c>
      <x:c r="K258" s="54" t="str">
        <x:f>IF($B258="","",IF($I258=0,0,TODAY()-$F258))</x:f>
      </x:c>
      <x:c r="L258" s="54" t="str">
        <x:f>IF($B258="","",IF($I258=0,"مدفوعة",IF($F258&gt;=TODAY(),"غير مستحقة",IF(TODAY()-$F258&lt;=30,"1-30 يومًا",IF(TODAY()-$F258&lt;=60,"31-60 يومًا",IF(TODAY()-$F258&lt;=90,"61-90 يومًا","أكثر من 90 يومًا"))))))</x:f>
      </x:c>
      <x:c r="M258" s="54" t="str">
        <x:f>IF($A258="","",YEAR($A258))</x:f>
      </x:c>
      <x:c r="N258" s="36"/>
      <x:c r="O258" s="36"/>
    </x:row>
    <x:row r="259">
      <x:c r="A259" s="56"/>
      <x:c r="B259" s="36"/>
      <x:c r="C259" s="36"/>
      <x:c r="D259" s="36"/>
      <x:c r="E259" s="36"/>
      <x:c r="F259" s="56"/>
      <x:c r="G259" s="58"/>
      <x:c r="H259" s="59" t="str">
        <x:f>IF($B259="","",SUMIF(المدفوعات!$C$6:$C$505,$B259,المدفوعات!$F$6:$F$505))</x:f>
      </x:c>
      <x:c r="I259" s="59" t="str">
        <x:f>IF($B259="","",MAX(0,$G259-$H259))</x:f>
      </x:c>
      <x:c r="J259" s="54" t="str">
        <x:f>IF($B259="","",IF($I259=0,"مدفوعة",IF($F259&lt;TODAY(),"المتأخر",IF($H259&gt;0,"مدفوعة جزئيًا","مفتوحة"))))</x:f>
      </x:c>
      <x:c r="K259" s="54" t="str">
        <x:f>IF($B259="","",IF($I259=0,0,TODAY()-$F259))</x:f>
      </x:c>
      <x:c r="L259" s="54" t="str">
        <x:f>IF($B259="","",IF($I259=0,"مدفوعة",IF($F259&gt;=TODAY(),"غير مستحقة",IF(TODAY()-$F259&lt;=30,"1-30 يومًا",IF(TODAY()-$F259&lt;=60,"31-60 يومًا",IF(TODAY()-$F259&lt;=90,"61-90 يومًا","أكثر من 90 يومًا"))))))</x:f>
      </x:c>
      <x:c r="M259" s="54" t="str">
        <x:f>IF($A259="","",YEAR($A259))</x:f>
      </x:c>
      <x:c r="N259" s="36"/>
      <x:c r="O259" s="36"/>
    </x:row>
    <x:row r="260">
      <x:c r="A260" s="56"/>
      <x:c r="B260" s="36"/>
      <x:c r="C260" s="36"/>
      <x:c r="D260" s="36"/>
      <x:c r="E260" s="36"/>
      <x:c r="F260" s="56"/>
      <x:c r="G260" s="58"/>
      <x:c r="H260" s="59" t="str">
        <x:f>IF($B260="","",SUMIF(المدفوعات!$C$6:$C$505,$B260,المدفوعات!$F$6:$F$505))</x:f>
      </x:c>
      <x:c r="I260" s="59" t="str">
        <x:f>IF($B260="","",MAX(0,$G260-$H260))</x:f>
      </x:c>
      <x:c r="J260" s="54" t="str">
        <x:f>IF($B260="","",IF($I260=0,"مدفوعة",IF($F260&lt;TODAY(),"المتأخر",IF($H260&gt;0,"مدفوعة جزئيًا","مفتوحة"))))</x:f>
      </x:c>
      <x:c r="K260" s="54" t="str">
        <x:f>IF($B260="","",IF($I260=0,0,TODAY()-$F260))</x:f>
      </x:c>
      <x:c r="L260" s="54" t="str">
        <x:f>IF($B260="","",IF($I260=0,"مدفوعة",IF($F260&gt;=TODAY(),"غير مستحقة",IF(TODAY()-$F260&lt;=30,"1-30 يومًا",IF(TODAY()-$F260&lt;=60,"31-60 يومًا",IF(TODAY()-$F260&lt;=90,"61-90 يومًا","أكثر من 90 يومًا"))))))</x:f>
      </x:c>
      <x:c r="M260" s="54" t="str">
        <x:f>IF($A260="","",YEAR($A260))</x:f>
      </x:c>
      <x:c r="N260" s="36"/>
      <x:c r="O260" s="36"/>
    </x:row>
    <x:row r="261">
      <x:c r="A261" s="56"/>
      <x:c r="B261" s="36"/>
      <x:c r="C261" s="36"/>
      <x:c r="D261" s="36"/>
      <x:c r="E261" s="36"/>
      <x:c r="F261" s="56"/>
      <x:c r="G261" s="58"/>
      <x:c r="H261" s="59" t="str">
        <x:f>IF($B261="","",SUMIF(المدفوعات!$C$6:$C$505,$B261,المدفوعات!$F$6:$F$505))</x:f>
      </x:c>
      <x:c r="I261" s="59" t="str">
        <x:f>IF($B261="","",MAX(0,$G261-$H261))</x:f>
      </x:c>
      <x:c r="J261" s="54" t="str">
        <x:f>IF($B261="","",IF($I261=0,"مدفوعة",IF($F261&lt;TODAY(),"المتأخر",IF($H261&gt;0,"مدفوعة جزئيًا","مفتوحة"))))</x:f>
      </x:c>
      <x:c r="K261" s="54" t="str">
        <x:f>IF($B261="","",IF($I261=0,0,TODAY()-$F261))</x:f>
      </x:c>
      <x:c r="L261" s="54" t="str">
        <x:f>IF($B261="","",IF($I261=0,"مدفوعة",IF($F261&gt;=TODAY(),"غير مستحقة",IF(TODAY()-$F261&lt;=30,"1-30 يومًا",IF(TODAY()-$F261&lt;=60,"31-60 يومًا",IF(TODAY()-$F261&lt;=90,"61-90 يومًا","أكثر من 90 يومًا"))))))</x:f>
      </x:c>
      <x:c r="M261" s="54" t="str">
        <x:f>IF($A261="","",YEAR($A261))</x:f>
      </x:c>
      <x:c r="N261" s="36"/>
      <x:c r="O261" s="36"/>
    </x:row>
    <x:row r="262">
      <x:c r="A262" s="56"/>
      <x:c r="B262" s="36"/>
      <x:c r="C262" s="36"/>
      <x:c r="D262" s="36"/>
      <x:c r="E262" s="36"/>
      <x:c r="F262" s="56"/>
      <x:c r="G262" s="58"/>
      <x:c r="H262" s="59" t="str">
        <x:f>IF($B262="","",SUMIF(المدفوعات!$C$6:$C$505,$B262,المدفوعات!$F$6:$F$505))</x:f>
      </x:c>
      <x:c r="I262" s="59" t="str">
        <x:f>IF($B262="","",MAX(0,$G262-$H262))</x:f>
      </x:c>
      <x:c r="J262" s="54" t="str">
        <x:f>IF($B262="","",IF($I262=0,"مدفوعة",IF($F262&lt;TODAY(),"المتأخر",IF($H262&gt;0,"مدفوعة جزئيًا","مفتوحة"))))</x:f>
      </x:c>
      <x:c r="K262" s="54" t="str">
        <x:f>IF($B262="","",IF($I262=0,0,TODAY()-$F262))</x:f>
      </x:c>
      <x:c r="L262" s="54" t="str">
        <x:f>IF($B262="","",IF($I262=0,"مدفوعة",IF($F262&gt;=TODAY(),"غير مستحقة",IF(TODAY()-$F262&lt;=30,"1-30 يومًا",IF(TODAY()-$F262&lt;=60,"31-60 يومًا",IF(TODAY()-$F262&lt;=90,"61-90 يومًا","أكثر من 90 يومًا"))))))</x:f>
      </x:c>
      <x:c r="M262" s="54" t="str">
        <x:f>IF($A262="","",YEAR($A262))</x:f>
      </x:c>
      <x:c r="N262" s="36"/>
      <x:c r="O262" s="36"/>
    </x:row>
    <x:row r="263">
      <x:c r="A263" s="56"/>
      <x:c r="B263" s="36"/>
      <x:c r="C263" s="36"/>
      <x:c r="D263" s="36"/>
      <x:c r="E263" s="36"/>
      <x:c r="F263" s="56"/>
      <x:c r="G263" s="58"/>
      <x:c r="H263" s="59" t="str">
        <x:f>IF($B263="","",SUMIF(المدفوعات!$C$6:$C$505,$B263,المدفوعات!$F$6:$F$505))</x:f>
      </x:c>
      <x:c r="I263" s="59" t="str">
        <x:f>IF($B263="","",MAX(0,$G263-$H263))</x:f>
      </x:c>
      <x:c r="J263" s="54" t="str">
        <x:f>IF($B263="","",IF($I263=0,"مدفوعة",IF($F263&lt;TODAY(),"المتأخر",IF($H263&gt;0,"مدفوعة جزئيًا","مفتوحة"))))</x:f>
      </x:c>
      <x:c r="K263" s="54" t="str">
        <x:f>IF($B263="","",IF($I263=0,0,TODAY()-$F263))</x:f>
      </x:c>
      <x:c r="L263" s="54" t="str">
        <x:f>IF($B263="","",IF($I263=0,"مدفوعة",IF($F263&gt;=TODAY(),"غير مستحقة",IF(TODAY()-$F263&lt;=30,"1-30 يومًا",IF(TODAY()-$F263&lt;=60,"31-60 يومًا",IF(TODAY()-$F263&lt;=90,"61-90 يومًا","أكثر من 90 يومًا"))))))</x:f>
      </x:c>
      <x:c r="M263" s="54" t="str">
        <x:f>IF($A263="","",YEAR($A263))</x:f>
      </x:c>
      <x:c r="N263" s="36"/>
      <x:c r="O263" s="36"/>
    </x:row>
    <x:row r="264">
      <x:c r="A264" s="56"/>
      <x:c r="B264" s="36"/>
      <x:c r="C264" s="36"/>
      <x:c r="D264" s="36"/>
      <x:c r="E264" s="36"/>
      <x:c r="F264" s="56"/>
      <x:c r="G264" s="58"/>
      <x:c r="H264" s="59" t="str">
        <x:f>IF($B264="","",SUMIF(المدفوعات!$C$6:$C$505,$B264,المدفوعات!$F$6:$F$505))</x:f>
      </x:c>
      <x:c r="I264" s="59" t="str">
        <x:f>IF($B264="","",MAX(0,$G264-$H264))</x:f>
      </x:c>
      <x:c r="J264" s="54" t="str">
        <x:f>IF($B264="","",IF($I264=0,"مدفوعة",IF($F264&lt;TODAY(),"المتأخر",IF($H264&gt;0,"مدفوعة جزئيًا","مفتوحة"))))</x:f>
      </x:c>
      <x:c r="K264" s="54" t="str">
        <x:f>IF($B264="","",IF($I264=0,0,TODAY()-$F264))</x:f>
      </x:c>
      <x:c r="L264" s="54" t="str">
        <x:f>IF($B264="","",IF($I264=0,"مدفوعة",IF($F264&gt;=TODAY(),"غير مستحقة",IF(TODAY()-$F264&lt;=30,"1-30 يومًا",IF(TODAY()-$F264&lt;=60,"31-60 يومًا",IF(TODAY()-$F264&lt;=90,"61-90 يومًا","أكثر من 90 يومًا"))))))</x:f>
      </x:c>
      <x:c r="M264" s="54" t="str">
        <x:f>IF($A264="","",YEAR($A264))</x:f>
      </x:c>
      <x:c r="N264" s="36"/>
      <x:c r="O264" s="36"/>
    </x:row>
    <x:row r="265">
      <x:c r="A265" s="56"/>
      <x:c r="B265" s="36"/>
      <x:c r="C265" s="36"/>
      <x:c r="D265" s="36"/>
      <x:c r="E265" s="36"/>
      <x:c r="F265" s="56"/>
      <x:c r="G265" s="58"/>
      <x:c r="H265" s="59" t="str">
        <x:f>IF($B265="","",SUMIF(المدفوعات!$C$6:$C$505,$B265,المدفوعات!$F$6:$F$505))</x:f>
      </x:c>
      <x:c r="I265" s="59" t="str">
        <x:f>IF($B265="","",MAX(0,$G265-$H265))</x:f>
      </x:c>
      <x:c r="J265" s="54" t="str">
        <x:f>IF($B265="","",IF($I265=0,"مدفوعة",IF($F265&lt;TODAY(),"المتأخر",IF($H265&gt;0,"مدفوعة جزئيًا","مفتوحة"))))</x:f>
      </x:c>
      <x:c r="K265" s="54" t="str">
        <x:f>IF($B265="","",IF($I265=0,0,TODAY()-$F265))</x:f>
      </x:c>
      <x:c r="L265" s="54" t="str">
        <x:f>IF($B265="","",IF($I265=0,"مدفوعة",IF($F265&gt;=TODAY(),"غير مستحقة",IF(TODAY()-$F265&lt;=30,"1-30 يومًا",IF(TODAY()-$F265&lt;=60,"31-60 يومًا",IF(TODAY()-$F265&lt;=90,"61-90 يومًا","أكثر من 90 يومًا"))))))</x:f>
      </x:c>
      <x:c r="M265" s="54" t="str">
        <x:f>IF($A265="","",YEAR($A265))</x:f>
      </x:c>
      <x:c r="N265" s="36"/>
      <x:c r="O265" s="36"/>
    </x:row>
    <x:row r="266">
      <x:c r="A266" s="56"/>
      <x:c r="B266" s="36"/>
      <x:c r="C266" s="36"/>
      <x:c r="D266" s="36"/>
      <x:c r="E266" s="36"/>
      <x:c r="F266" s="56"/>
      <x:c r="G266" s="58"/>
      <x:c r="H266" s="59" t="str">
        <x:f>IF($B266="","",SUMIF(المدفوعات!$C$6:$C$505,$B266,المدفوعات!$F$6:$F$505))</x:f>
      </x:c>
      <x:c r="I266" s="59" t="str">
        <x:f>IF($B266="","",MAX(0,$G266-$H266))</x:f>
      </x:c>
      <x:c r="J266" s="54" t="str">
        <x:f>IF($B266="","",IF($I266=0,"مدفوعة",IF($F266&lt;TODAY(),"المتأخر",IF($H266&gt;0,"مدفوعة جزئيًا","مفتوحة"))))</x:f>
      </x:c>
      <x:c r="K266" s="54" t="str">
        <x:f>IF($B266="","",IF($I266=0,0,TODAY()-$F266))</x:f>
      </x:c>
      <x:c r="L266" s="54" t="str">
        <x:f>IF($B266="","",IF($I266=0,"مدفوعة",IF($F266&gt;=TODAY(),"غير مستحقة",IF(TODAY()-$F266&lt;=30,"1-30 يومًا",IF(TODAY()-$F266&lt;=60,"31-60 يومًا",IF(TODAY()-$F266&lt;=90,"61-90 يومًا","أكثر من 90 يومًا"))))))</x:f>
      </x:c>
      <x:c r="M266" s="54" t="str">
        <x:f>IF($A266="","",YEAR($A266))</x:f>
      </x:c>
      <x:c r="N266" s="36"/>
      <x:c r="O266" s="36"/>
    </x:row>
    <x:row r="267">
      <x:c r="A267" s="56"/>
      <x:c r="B267" s="36"/>
      <x:c r="C267" s="36"/>
      <x:c r="D267" s="36"/>
      <x:c r="E267" s="36"/>
      <x:c r="F267" s="56"/>
      <x:c r="G267" s="58"/>
      <x:c r="H267" s="59" t="str">
        <x:f>IF($B267="","",SUMIF(المدفوعات!$C$6:$C$505,$B267,المدفوعات!$F$6:$F$505))</x:f>
      </x:c>
      <x:c r="I267" s="59" t="str">
        <x:f>IF($B267="","",MAX(0,$G267-$H267))</x:f>
      </x:c>
      <x:c r="J267" s="54" t="str">
        <x:f>IF($B267="","",IF($I267=0,"مدفوعة",IF($F267&lt;TODAY(),"المتأخر",IF($H267&gt;0,"مدفوعة جزئيًا","مفتوحة"))))</x:f>
      </x:c>
      <x:c r="K267" s="54" t="str">
        <x:f>IF($B267="","",IF($I267=0,0,TODAY()-$F267))</x:f>
      </x:c>
      <x:c r="L267" s="54" t="str">
        <x:f>IF($B267="","",IF($I267=0,"مدفوعة",IF($F267&gt;=TODAY(),"غير مستحقة",IF(TODAY()-$F267&lt;=30,"1-30 يومًا",IF(TODAY()-$F267&lt;=60,"31-60 يومًا",IF(TODAY()-$F267&lt;=90,"61-90 يومًا","أكثر من 90 يومًا"))))))</x:f>
      </x:c>
      <x:c r="M267" s="54" t="str">
        <x:f>IF($A267="","",YEAR($A267))</x:f>
      </x:c>
      <x:c r="N267" s="36"/>
      <x:c r="O267" s="36"/>
    </x:row>
    <x:row r="268">
      <x:c r="A268" s="56"/>
      <x:c r="B268" s="36"/>
      <x:c r="C268" s="36"/>
      <x:c r="D268" s="36"/>
      <x:c r="E268" s="36"/>
      <x:c r="F268" s="56"/>
      <x:c r="G268" s="58"/>
      <x:c r="H268" s="59" t="str">
        <x:f>IF($B268="","",SUMIF(المدفوعات!$C$6:$C$505,$B268,المدفوعات!$F$6:$F$505))</x:f>
      </x:c>
      <x:c r="I268" s="59" t="str">
        <x:f>IF($B268="","",MAX(0,$G268-$H268))</x:f>
      </x:c>
      <x:c r="J268" s="54" t="str">
        <x:f>IF($B268="","",IF($I268=0,"مدفوعة",IF($F268&lt;TODAY(),"المتأخر",IF($H268&gt;0,"مدفوعة جزئيًا","مفتوحة"))))</x:f>
      </x:c>
      <x:c r="K268" s="54" t="str">
        <x:f>IF($B268="","",IF($I268=0,0,TODAY()-$F268))</x:f>
      </x:c>
      <x:c r="L268" s="54" t="str">
        <x:f>IF($B268="","",IF($I268=0,"مدفوعة",IF($F268&gt;=TODAY(),"غير مستحقة",IF(TODAY()-$F268&lt;=30,"1-30 يومًا",IF(TODAY()-$F268&lt;=60,"31-60 يومًا",IF(TODAY()-$F268&lt;=90,"61-90 يومًا","أكثر من 90 يومًا"))))))</x:f>
      </x:c>
      <x:c r="M268" s="54" t="str">
        <x:f>IF($A268="","",YEAR($A268))</x:f>
      </x:c>
      <x:c r="N268" s="36"/>
      <x:c r="O268" s="36"/>
    </x:row>
    <x:row r="269">
      <x:c r="A269" s="56"/>
      <x:c r="B269" s="36"/>
      <x:c r="C269" s="36"/>
      <x:c r="D269" s="36"/>
      <x:c r="E269" s="36"/>
      <x:c r="F269" s="56"/>
      <x:c r="G269" s="58"/>
      <x:c r="H269" s="59" t="str">
        <x:f>IF($B269="","",SUMIF(المدفوعات!$C$6:$C$505,$B269,المدفوعات!$F$6:$F$505))</x:f>
      </x:c>
      <x:c r="I269" s="59" t="str">
        <x:f>IF($B269="","",MAX(0,$G269-$H269))</x:f>
      </x:c>
      <x:c r="J269" s="54" t="str">
        <x:f>IF($B269="","",IF($I269=0,"مدفوعة",IF($F269&lt;TODAY(),"المتأخر",IF($H269&gt;0,"مدفوعة جزئيًا","مفتوحة"))))</x:f>
      </x:c>
      <x:c r="K269" s="54" t="str">
        <x:f>IF($B269="","",IF($I269=0,0,TODAY()-$F269))</x:f>
      </x:c>
      <x:c r="L269" s="54" t="str">
        <x:f>IF($B269="","",IF($I269=0,"مدفوعة",IF($F269&gt;=TODAY(),"غير مستحقة",IF(TODAY()-$F269&lt;=30,"1-30 يومًا",IF(TODAY()-$F269&lt;=60,"31-60 يومًا",IF(TODAY()-$F269&lt;=90,"61-90 يومًا","أكثر من 90 يومًا"))))))</x:f>
      </x:c>
      <x:c r="M269" s="54" t="str">
        <x:f>IF($A269="","",YEAR($A269))</x:f>
      </x:c>
      <x:c r="N269" s="36"/>
      <x:c r="O269" s="36"/>
    </x:row>
    <x:row r="270">
      <x:c r="A270" s="56"/>
      <x:c r="B270" s="36"/>
      <x:c r="C270" s="36"/>
      <x:c r="D270" s="36"/>
      <x:c r="E270" s="36"/>
      <x:c r="F270" s="56"/>
      <x:c r="G270" s="58"/>
      <x:c r="H270" s="59" t="str">
        <x:f>IF($B270="","",SUMIF(المدفوعات!$C$6:$C$505,$B270,المدفوعات!$F$6:$F$505))</x:f>
      </x:c>
      <x:c r="I270" s="59" t="str">
        <x:f>IF($B270="","",MAX(0,$G270-$H270))</x:f>
      </x:c>
      <x:c r="J270" s="54" t="str">
        <x:f>IF($B270="","",IF($I270=0,"مدفوعة",IF($F270&lt;TODAY(),"المتأخر",IF($H270&gt;0,"مدفوعة جزئيًا","مفتوحة"))))</x:f>
      </x:c>
      <x:c r="K270" s="54" t="str">
        <x:f>IF($B270="","",IF($I270=0,0,TODAY()-$F270))</x:f>
      </x:c>
      <x:c r="L270" s="54" t="str">
        <x:f>IF($B270="","",IF($I270=0,"مدفوعة",IF($F270&gt;=TODAY(),"غير مستحقة",IF(TODAY()-$F270&lt;=30,"1-30 يومًا",IF(TODAY()-$F270&lt;=60,"31-60 يومًا",IF(TODAY()-$F270&lt;=90,"61-90 يومًا","أكثر من 90 يومًا"))))))</x:f>
      </x:c>
      <x:c r="M270" s="54" t="str">
        <x:f>IF($A270="","",YEAR($A270))</x:f>
      </x:c>
      <x:c r="N270" s="36"/>
      <x:c r="O270" s="36"/>
    </x:row>
    <x:row r="271">
      <x:c r="A271" s="56"/>
      <x:c r="B271" s="36"/>
      <x:c r="C271" s="36"/>
      <x:c r="D271" s="36"/>
      <x:c r="E271" s="36"/>
      <x:c r="F271" s="56"/>
      <x:c r="G271" s="58"/>
      <x:c r="H271" s="59" t="str">
        <x:f>IF($B271="","",SUMIF(المدفوعات!$C$6:$C$505,$B271,المدفوعات!$F$6:$F$505))</x:f>
      </x:c>
      <x:c r="I271" s="59" t="str">
        <x:f>IF($B271="","",MAX(0,$G271-$H271))</x:f>
      </x:c>
      <x:c r="J271" s="54" t="str">
        <x:f>IF($B271="","",IF($I271=0,"مدفوعة",IF($F271&lt;TODAY(),"المتأخر",IF($H271&gt;0,"مدفوعة جزئيًا","مفتوحة"))))</x:f>
      </x:c>
      <x:c r="K271" s="54" t="str">
        <x:f>IF($B271="","",IF($I271=0,0,TODAY()-$F271))</x:f>
      </x:c>
      <x:c r="L271" s="54" t="str">
        <x:f>IF($B271="","",IF($I271=0,"مدفوعة",IF($F271&gt;=TODAY(),"غير مستحقة",IF(TODAY()-$F271&lt;=30,"1-30 يومًا",IF(TODAY()-$F271&lt;=60,"31-60 يومًا",IF(TODAY()-$F271&lt;=90,"61-90 يومًا","أكثر من 90 يومًا"))))))</x:f>
      </x:c>
      <x:c r="M271" s="54" t="str">
        <x:f>IF($A271="","",YEAR($A271))</x:f>
      </x:c>
      <x:c r="N271" s="36"/>
      <x:c r="O271" s="36"/>
    </x:row>
    <x:row r="272">
      <x:c r="A272" s="56"/>
      <x:c r="B272" s="36"/>
      <x:c r="C272" s="36"/>
      <x:c r="D272" s="36"/>
      <x:c r="E272" s="36"/>
      <x:c r="F272" s="56"/>
      <x:c r="G272" s="58"/>
      <x:c r="H272" s="59" t="str">
        <x:f>IF($B272="","",SUMIF(المدفوعات!$C$6:$C$505,$B272,المدفوعات!$F$6:$F$505))</x:f>
      </x:c>
      <x:c r="I272" s="59" t="str">
        <x:f>IF($B272="","",MAX(0,$G272-$H272))</x:f>
      </x:c>
      <x:c r="J272" s="54" t="str">
        <x:f>IF($B272="","",IF($I272=0,"مدفوعة",IF($F272&lt;TODAY(),"المتأخر",IF($H272&gt;0,"مدفوعة جزئيًا","مفتوحة"))))</x:f>
      </x:c>
      <x:c r="K272" s="54" t="str">
        <x:f>IF($B272="","",IF($I272=0,0,TODAY()-$F272))</x:f>
      </x:c>
      <x:c r="L272" s="54" t="str">
        <x:f>IF($B272="","",IF($I272=0,"مدفوعة",IF($F272&gt;=TODAY(),"غير مستحقة",IF(TODAY()-$F272&lt;=30,"1-30 يومًا",IF(TODAY()-$F272&lt;=60,"31-60 يومًا",IF(TODAY()-$F272&lt;=90,"61-90 يومًا","أكثر من 90 يومًا"))))))</x:f>
      </x:c>
      <x:c r="M272" s="54" t="str">
        <x:f>IF($A272="","",YEAR($A272))</x:f>
      </x:c>
      <x:c r="N272" s="36"/>
      <x:c r="O272" s="36"/>
    </x:row>
    <x:row r="273">
      <x:c r="A273" s="56"/>
      <x:c r="B273" s="36"/>
      <x:c r="C273" s="36"/>
      <x:c r="D273" s="36"/>
      <x:c r="E273" s="36"/>
      <x:c r="F273" s="56"/>
      <x:c r="G273" s="58"/>
      <x:c r="H273" s="59" t="str">
        <x:f>IF($B273="","",SUMIF(المدفوعات!$C$6:$C$505,$B273,المدفوعات!$F$6:$F$505))</x:f>
      </x:c>
      <x:c r="I273" s="59" t="str">
        <x:f>IF($B273="","",MAX(0,$G273-$H273))</x:f>
      </x:c>
      <x:c r="J273" s="54" t="str">
        <x:f>IF($B273="","",IF($I273=0,"مدفوعة",IF($F273&lt;TODAY(),"المتأخر",IF($H273&gt;0,"مدفوعة جزئيًا","مفتوحة"))))</x:f>
      </x:c>
      <x:c r="K273" s="54" t="str">
        <x:f>IF($B273="","",IF($I273=0,0,TODAY()-$F273))</x:f>
      </x:c>
      <x:c r="L273" s="54" t="str">
        <x:f>IF($B273="","",IF($I273=0,"مدفوعة",IF($F273&gt;=TODAY(),"غير مستحقة",IF(TODAY()-$F273&lt;=30,"1-30 يومًا",IF(TODAY()-$F273&lt;=60,"31-60 يومًا",IF(TODAY()-$F273&lt;=90,"61-90 يومًا","أكثر من 90 يومًا"))))))</x:f>
      </x:c>
      <x:c r="M273" s="54" t="str">
        <x:f>IF($A273="","",YEAR($A273))</x:f>
      </x:c>
      <x:c r="N273" s="36"/>
      <x:c r="O273" s="36"/>
    </x:row>
    <x:row r="274">
      <x:c r="A274" s="56"/>
      <x:c r="B274" s="36"/>
      <x:c r="C274" s="36"/>
      <x:c r="D274" s="36"/>
      <x:c r="E274" s="36"/>
      <x:c r="F274" s="56"/>
      <x:c r="G274" s="58"/>
      <x:c r="H274" s="59" t="str">
        <x:f>IF($B274="","",SUMIF(المدفوعات!$C$6:$C$505,$B274,المدفوعات!$F$6:$F$505))</x:f>
      </x:c>
      <x:c r="I274" s="59" t="str">
        <x:f>IF($B274="","",MAX(0,$G274-$H274))</x:f>
      </x:c>
      <x:c r="J274" s="54" t="str">
        <x:f>IF($B274="","",IF($I274=0,"مدفوعة",IF($F274&lt;TODAY(),"المتأخر",IF($H274&gt;0,"مدفوعة جزئيًا","مفتوحة"))))</x:f>
      </x:c>
      <x:c r="K274" s="54" t="str">
        <x:f>IF($B274="","",IF($I274=0,0,TODAY()-$F274))</x:f>
      </x:c>
      <x:c r="L274" s="54" t="str">
        <x:f>IF($B274="","",IF($I274=0,"مدفوعة",IF($F274&gt;=TODAY(),"غير مستحقة",IF(TODAY()-$F274&lt;=30,"1-30 يومًا",IF(TODAY()-$F274&lt;=60,"31-60 يومًا",IF(TODAY()-$F274&lt;=90,"61-90 يومًا","أكثر من 90 يومًا"))))))</x:f>
      </x:c>
      <x:c r="M274" s="54" t="str">
        <x:f>IF($A274="","",YEAR($A274))</x:f>
      </x:c>
      <x:c r="N274" s="36"/>
      <x:c r="O274" s="36"/>
    </x:row>
    <x:row r="275">
      <x:c r="A275" s="56"/>
      <x:c r="B275" s="36"/>
      <x:c r="C275" s="36"/>
      <x:c r="D275" s="36"/>
      <x:c r="E275" s="36"/>
      <x:c r="F275" s="56"/>
      <x:c r="G275" s="58"/>
      <x:c r="H275" s="59" t="str">
        <x:f>IF($B275="","",SUMIF(المدفوعات!$C$6:$C$505,$B275,المدفوعات!$F$6:$F$505))</x:f>
      </x:c>
      <x:c r="I275" s="59" t="str">
        <x:f>IF($B275="","",MAX(0,$G275-$H275))</x:f>
      </x:c>
      <x:c r="J275" s="54" t="str">
        <x:f>IF($B275="","",IF($I275=0,"مدفوعة",IF($F275&lt;TODAY(),"المتأخر",IF($H275&gt;0,"مدفوعة جزئيًا","مفتوحة"))))</x:f>
      </x:c>
      <x:c r="K275" s="54" t="str">
        <x:f>IF($B275="","",IF($I275=0,0,TODAY()-$F275))</x:f>
      </x:c>
      <x:c r="L275" s="54" t="str">
        <x:f>IF($B275="","",IF($I275=0,"مدفوعة",IF($F275&gt;=TODAY(),"غير مستحقة",IF(TODAY()-$F275&lt;=30,"1-30 يومًا",IF(TODAY()-$F275&lt;=60,"31-60 يومًا",IF(TODAY()-$F275&lt;=90,"61-90 يومًا","أكثر من 90 يومًا"))))))</x:f>
      </x:c>
      <x:c r="M275" s="54" t="str">
        <x:f>IF($A275="","",YEAR($A275))</x:f>
      </x:c>
      <x:c r="N275" s="36"/>
      <x:c r="O275" s="36"/>
    </x:row>
    <x:row r="276">
      <x:c r="A276" s="56"/>
      <x:c r="B276" s="36"/>
      <x:c r="C276" s="36"/>
      <x:c r="D276" s="36"/>
      <x:c r="E276" s="36"/>
      <x:c r="F276" s="56"/>
      <x:c r="G276" s="58"/>
      <x:c r="H276" s="59" t="str">
        <x:f>IF($B276="","",SUMIF(المدفوعات!$C$6:$C$505,$B276,المدفوعات!$F$6:$F$505))</x:f>
      </x:c>
      <x:c r="I276" s="59" t="str">
        <x:f>IF($B276="","",MAX(0,$G276-$H276))</x:f>
      </x:c>
      <x:c r="J276" s="54" t="str">
        <x:f>IF($B276="","",IF($I276=0,"مدفوعة",IF($F276&lt;TODAY(),"المتأخر",IF($H276&gt;0,"مدفوعة جزئيًا","مفتوحة"))))</x:f>
      </x:c>
      <x:c r="K276" s="54" t="str">
        <x:f>IF($B276="","",IF($I276=0,0,TODAY()-$F276))</x:f>
      </x:c>
      <x:c r="L276" s="54" t="str">
        <x:f>IF($B276="","",IF($I276=0,"مدفوعة",IF($F276&gt;=TODAY(),"غير مستحقة",IF(TODAY()-$F276&lt;=30,"1-30 يومًا",IF(TODAY()-$F276&lt;=60,"31-60 يومًا",IF(TODAY()-$F276&lt;=90,"61-90 يومًا","أكثر من 90 يومًا"))))))</x:f>
      </x:c>
      <x:c r="M276" s="54" t="str">
        <x:f>IF($A276="","",YEAR($A276))</x:f>
      </x:c>
      <x:c r="N276" s="36"/>
      <x:c r="O276" s="36"/>
    </x:row>
    <x:row r="277">
      <x:c r="A277" s="56"/>
      <x:c r="B277" s="36"/>
      <x:c r="C277" s="36"/>
      <x:c r="D277" s="36"/>
      <x:c r="E277" s="36"/>
      <x:c r="F277" s="56"/>
      <x:c r="G277" s="58"/>
      <x:c r="H277" s="59" t="str">
        <x:f>IF($B277="","",SUMIF(المدفوعات!$C$6:$C$505,$B277,المدفوعات!$F$6:$F$505))</x:f>
      </x:c>
      <x:c r="I277" s="59" t="str">
        <x:f>IF($B277="","",MAX(0,$G277-$H277))</x:f>
      </x:c>
      <x:c r="J277" s="54" t="str">
        <x:f>IF($B277="","",IF($I277=0,"مدفوعة",IF($F277&lt;TODAY(),"المتأخر",IF($H277&gt;0,"مدفوعة جزئيًا","مفتوحة"))))</x:f>
      </x:c>
      <x:c r="K277" s="54" t="str">
        <x:f>IF($B277="","",IF($I277=0,0,TODAY()-$F277))</x:f>
      </x:c>
      <x:c r="L277" s="54" t="str">
        <x:f>IF($B277="","",IF($I277=0,"مدفوعة",IF($F277&gt;=TODAY(),"غير مستحقة",IF(TODAY()-$F277&lt;=30,"1-30 يومًا",IF(TODAY()-$F277&lt;=60,"31-60 يومًا",IF(TODAY()-$F277&lt;=90,"61-90 يومًا","أكثر من 90 يومًا"))))))</x:f>
      </x:c>
      <x:c r="M277" s="54" t="str">
        <x:f>IF($A277="","",YEAR($A277))</x:f>
      </x:c>
      <x:c r="N277" s="36"/>
      <x:c r="O277" s="36"/>
    </x:row>
    <x:row r="278">
      <x:c r="A278" s="56"/>
      <x:c r="B278" s="36"/>
      <x:c r="C278" s="36"/>
      <x:c r="D278" s="36"/>
      <x:c r="E278" s="36"/>
      <x:c r="F278" s="56"/>
      <x:c r="G278" s="58"/>
      <x:c r="H278" s="59" t="str">
        <x:f>IF($B278="","",SUMIF(المدفوعات!$C$6:$C$505,$B278,المدفوعات!$F$6:$F$505))</x:f>
      </x:c>
      <x:c r="I278" s="59" t="str">
        <x:f>IF($B278="","",MAX(0,$G278-$H278))</x:f>
      </x:c>
      <x:c r="J278" s="54" t="str">
        <x:f>IF($B278="","",IF($I278=0,"مدفوعة",IF($F278&lt;TODAY(),"المتأخر",IF($H278&gt;0,"مدفوعة جزئيًا","مفتوحة"))))</x:f>
      </x:c>
      <x:c r="K278" s="54" t="str">
        <x:f>IF($B278="","",IF($I278=0,0,TODAY()-$F278))</x:f>
      </x:c>
      <x:c r="L278" s="54" t="str">
        <x:f>IF($B278="","",IF($I278=0,"مدفوعة",IF($F278&gt;=TODAY(),"غير مستحقة",IF(TODAY()-$F278&lt;=30,"1-30 يومًا",IF(TODAY()-$F278&lt;=60,"31-60 يومًا",IF(TODAY()-$F278&lt;=90,"61-90 يومًا","أكثر من 90 يومًا"))))))</x:f>
      </x:c>
      <x:c r="M278" s="54" t="str">
        <x:f>IF($A278="","",YEAR($A278))</x:f>
      </x:c>
      <x:c r="N278" s="36"/>
      <x:c r="O278" s="36"/>
    </x:row>
    <x:row r="279">
      <x:c r="A279" s="56"/>
      <x:c r="B279" s="36"/>
      <x:c r="C279" s="36"/>
      <x:c r="D279" s="36"/>
      <x:c r="E279" s="36"/>
      <x:c r="F279" s="56"/>
      <x:c r="G279" s="58"/>
      <x:c r="H279" s="59" t="str">
        <x:f>IF($B279="","",SUMIF(المدفوعات!$C$6:$C$505,$B279,المدفوعات!$F$6:$F$505))</x:f>
      </x:c>
      <x:c r="I279" s="59" t="str">
        <x:f>IF($B279="","",MAX(0,$G279-$H279))</x:f>
      </x:c>
      <x:c r="J279" s="54" t="str">
        <x:f>IF($B279="","",IF($I279=0,"مدفوعة",IF($F279&lt;TODAY(),"المتأخر",IF($H279&gt;0,"مدفوعة جزئيًا","مفتوحة"))))</x:f>
      </x:c>
      <x:c r="K279" s="54" t="str">
        <x:f>IF($B279="","",IF($I279=0,0,TODAY()-$F279))</x:f>
      </x:c>
      <x:c r="L279" s="54" t="str">
        <x:f>IF($B279="","",IF($I279=0,"مدفوعة",IF($F279&gt;=TODAY(),"غير مستحقة",IF(TODAY()-$F279&lt;=30,"1-30 يومًا",IF(TODAY()-$F279&lt;=60,"31-60 يومًا",IF(TODAY()-$F279&lt;=90,"61-90 يومًا","أكثر من 90 يومًا"))))))</x:f>
      </x:c>
      <x:c r="M279" s="54" t="str">
        <x:f>IF($A279="","",YEAR($A279))</x:f>
      </x:c>
      <x:c r="N279" s="36"/>
      <x:c r="O279" s="36"/>
    </x:row>
    <x:row r="280">
      <x:c r="A280" s="56"/>
      <x:c r="B280" s="36"/>
      <x:c r="C280" s="36"/>
      <x:c r="D280" s="36"/>
      <x:c r="E280" s="36"/>
      <x:c r="F280" s="56"/>
      <x:c r="G280" s="58"/>
      <x:c r="H280" s="59" t="str">
        <x:f>IF($B280="","",SUMIF(المدفوعات!$C$6:$C$505,$B280,المدفوعات!$F$6:$F$505))</x:f>
      </x:c>
      <x:c r="I280" s="59" t="str">
        <x:f>IF($B280="","",MAX(0,$G280-$H280))</x:f>
      </x:c>
      <x:c r="J280" s="54" t="str">
        <x:f>IF($B280="","",IF($I280=0,"مدفوعة",IF($F280&lt;TODAY(),"المتأخر",IF($H280&gt;0,"مدفوعة جزئيًا","مفتوحة"))))</x:f>
      </x:c>
      <x:c r="K280" s="54" t="str">
        <x:f>IF($B280="","",IF($I280=0,0,TODAY()-$F280))</x:f>
      </x:c>
      <x:c r="L280" s="54" t="str">
        <x:f>IF($B280="","",IF($I280=0,"مدفوعة",IF($F280&gt;=TODAY(),"غير مستحقة",IF(TODAY()-$F280&lt;=30,"1-30 يومًا",IF(TODAY()-$F280&lt;=60,"31-60 يومًا",IF(TODAY()-$F280&lt;=90,"61-90 يومًا","أكثر من 90 يومًا"))))))</x:f>
      </x:c>
      <x:c r="M280" s="54" t="str">
        <x:f>IF($A280="","",YEAR($A280))</x:f>
      </x:c>
      <x:c r="N280" s="36"/>
      <x:c r="O280" s="36"/>
    </x:row>
    <x:row r="281">
      <x:c r="A281" s="56"/>
      <x:c r="B281" s="36"/>
      <x:c r="C281" s="36"/>
      <x:c r="D281" s="36"/>
      <x:c r="E281" s="36"/>
      <x:c r="F281" s="56"/>
      <x:c r="G281" s="58"/>
      <x:c r="H281" s="59" t="str">
        <x:f>IF($B281="","",SUMIF(المدفوعات!$C$6:$C$505,$B281,المدفوعات!$F$6:$F$505))</x:f>
      </x:c>
      <x:c r="I281" s="59" t="str">
        <x:f>IF($B281="","",MAX(0,$G281-$H281))</x:f>
      </x:c>
      <x:c r="J281" s="54" t="str">
        <x:f>IF($B281="","",IF($I281=0,"مدفوعة",IF($F281&lt;TODAY(),"المتأخر",IF($H281&gt;0,"مدفوعة جزئيًا","مفتوحة"))))</x:f>
      </x:c>
      <x:c r="K281" s="54" t="str">
        <x:f>IF($B281="","",IF($I281=0,0,TODAY()-$F281))</x:f>
      </x:c>
      <x:c r="L281" s="54" t="str">
        <x:f>IF($B281="","",IF($I281=0,"مدفوعة",IF($F281&gt;=TODAY(),"غير مستحقة",IF(TODAY()-$F281&lt;=30,"1-30 يومًا",IF(TODAY()-$F281&lt;=60,"31-60 يومًا",IF(TODAY()-$F281&lt;=90,"61-90 يومًا","أكثر من 90 يومًا"))))))</x:f>
      </x:c>
      <x:c r="M281" s="54" t="str">
        <x:f>IF($A281="","",YEAR($A281))</x:f>
      </x:c>
      <x:c r="N281" s="36"/>
      <x:c r="O281" s="36"/>
    </x:row>
    <x:row r="282">
      <x:c r="A282" s="56"/>
      <x:c r="B282" s="36"/>
      <x:c r="C282" s="36"/>
      <x:c r="D282" s="36"/>
      <x:c r="E282" s="36"/>
      <x:c r="F282" s="56"/>
      <x:c r="G282" s="58"/>
      <x:c r="H282" s="59" t="str">
        <x:f>IF($B282="","",SUMIF(المدفوعات!$C$6:$C$505,$B282,المدفوعات!$F$6:$F$505))</x:f>
      </x:c>
      <x:c r="I282" s="59" t="str">
        <x:f>IF($B282="","",MAX(0,$G282-$H282))</x:f>
      </x:c>
      <x:c r="J282" s="54" t="str">
        <x:f>IF($B282="","",IF($I282=0,"مدفوعة",IF($F282&lt;TODAY(),"المتأخر",IF($H282&gt;0,"مدفوعة جزئيًا","مفتوحة"))))</x:f>
      </x:c>
      <x:c r="K282" s="54" t="str">
        <x:f>IF($B282="","",IF($I282=0,0,TODAY()-$F282))</x:f>
      </x:c>
      <x:c r="L282" s="54" t="str">
        <x:f>IF($B282="","",IF($I282=0,"مدفوعة",IF($F282&gt;=TODAY(),"غير مستحقة",IF(TODAY()-$F282&lt;=30,"1-30 يومًا",IF(TODAY()-$F282&lt;=60,"31-60 يومًا",IF(TODAY()-$F282&lt;=90,"61-90 يومًا","أكثر من 90 يومًا"))))))</x:f>
      </x:c>
      <x:c r="M282" s="54" t="str">
        <x:f>IF($A282="","",YEAR($A282))</x:f>
      </x:c>
      <x:c r="N282" s="36"/>
      <x:c r="O282" s="36"/>
    </x:row>
    <x:row r="283">
      <x:c r="A283" s="56"/>
      <x:c r="B283" s="36"/>
      <x:c r="C283" s="36"/>
      <x:c r="D283" s="36"/>
      <x:c r="E283" s="36"/>
      <x:c r="F283" s="56"/>
      <x:c r="G283" s="58"/>
      <x:c r="H283" s="59" t="str">
        <x:f>IF($B283="","",SUMIF(المدفوعات!$C$6:$C$505,$B283,المدفوعات!$F$6:$F$505))</x:f>
      </x:c>
      <x:c r="I283" s="59" t="str">
        <x:f>IF($B283="","",MAX(0,$G283-$H283))</x:f>
      </x:c>
      <x:c r="J283" s="54" t="str">
        <x:f>IF($B283="","",IF($I283=0,"مدفوعة",IF($F283&lt;TODAY(),"المتأخر",IF($H283&gt;0,"مدفوعة جزئيًا","مفتوحة"))))</x:f>
      </x:c>
      <x:c r="K283" s="54" t="str">
        <x:f>IF($B283="","",IF($I283=0,0,TODAY()-$F283))</x:f>
      </x:c>
      <x:c r="L283" s="54" t="str">
        <x:f>IF($B283="","",IF($I283=0,"مدفوعة",IF($F283&gt;=TODAY(),"غير مستحقة",IF(TODAY()-$F283&lt;=30,"1-30 يومًا",IF(TODAY()-$F283&lt;=60,"31-60 يومًا",IF(TODAY()-$F283&lt;=90,"61-90 يومًا","أكثر من 90 يومًا"))))))</x:f>
      </x:c>
      <x:c r="M283" s="54" t="str">
        <x:f>IF($A283="","",YEAR($A283))</x:f>
      </x:c>
      <x:c r="N283" s="36"/>
      <x:c r="O283" s="36"/>
    </x:row>
    <x:row r="284">
      <x:c r="A284" s="56"/>
      <x:c r="B284" s="36"/>
      <x:c r="C284" s="36"/>
      <x:c r="D284" s="36"/>
      <x:c r="E284" s="36"/>
      <x:c r="F284" s="56"/>
      <x:c r="G284" s="58"/>
      <x:c r="H284" s="59" t="str">
        <x:f>IF($B284="","",SUMIF(المدفوعات!$C$6:$C$505,$B284,المدفوعات!$F$6:$F$505))</x:f>
      </x:c>
      <x:c r="I284" s="59" t="str">
        <x:f>IF($B284="","",MAX(0,$G284-$H284))</x:f>
      </x:c>
      <x:c r="J284" s="54" t="str">
        <x:f>IF($B284="","",IF($I284=0,"مدفوعة",IF($F284&lt;TODAY(),"المتأخر",IF($H284&gt;0,"مدفوعة جزئيًا","مفتوحة"))))</x:f>
      </x:c>
      <x:c r="K284" s="54" t="str">
        <x:f>IF($B284="","",IF($I284=0,0,TODAY()-$F284))</x:f>
      </x:c>
      <x:c r="L284" s="54" t="str">
        <x:f>IF($B284="","",IF($I284=0,"مدفوعة",IF($F284&gt;=TODAY(),"غير مستحقة",IF(TODAY()-$F284&lt;=30,"1-30 يومًا",IF(TODAY()-$F284&lt;=60,"31-60 يومًا",IF(TODAY()-$F284&lt;=90,"61-90 يومًا","أكثر من 90 يومًا"))))))</x:f>
      </x:c>
      <x:c r="M284" s="54" t="str">
        <x:f>IF($A284="","",YEAR($A284))</x:f>
      </x:c>
      <x:c r="N284" s="36"/>
      <x:c r="O284" s="36"/>
    </x:row>
    <x:row r="285">
      <x:c r="A285" s="56"/>
      <x:c r="B285" s="36"/>
      <x:c r="C285" s="36"/>
      <x:c r="D285" s="36"/>
      <x:c r="E285" s="36"/>
      <x:c r="F285" s="56"/>
      <x:c r="G285" s="58"/>
      <x:c r="H285" s="59" t="str">
        <x:f>IF($B285="","",SUMIF(المدفوعات!$C$6:$C$505,$B285,المدفوعات!$F$6:$F$505))</x:f>
      </x:c>
      <x:c r="I285" s="59" t="str">
        <x:f>IF($B285="","",MAX(0,$G285-$H285))</x:f>
      </x:c>
      <x:c r="J285" s="54" t="str">
        <x:f>IF($B285="","",IF($I285=0,"مدفوعة",IF($F285&lt;TODAY(),"المتأخر",IF($H285&gt;0,"مدفوعة جزئيًا","مفتوحة"))))</x:f>
      </x:c>
      <x:c r="K285" s="54" t="str">
        <x:f>IF($B285="","",IF($I285=0,0,TODAY()-$F285))</x:f>
      </x:c>
      <x:c r="L285" s="54" t="str">
        <x:f>IF($B285="","",IF($I285=0,"مدفوعة",IF($F285&gt;=TODAY(),"غير مستحقة",IF(TODAY()-$F285&lt;=30,"1-30 يومًا",IF(TODAY()-$F285&lt;=60,"31-60 يومًا",IF(TODAY()-$F285&lt;=90,"61-90 يومًا","أكثر من 90 يومًا"))))))</x:f>
      </x:c>
      <x:c r="M285" s="54" t="str">
        <x:f>IF($A285="","",YEAR($A285))</x:f>
      </x:c>
      <x:c r="N285" s="36"/>
      <x:c r="O285" s="36"/>
    </x:row>
    <x:row r="286">
      <x:c r="A286" s="56"/>
      <x:c r="B286" s="36"/>
      <x:c r="C286" s="36"/>
      <x:c r="D286" s="36"/>
      <x:c r="E286" s="36"/>
      <x:c r="F286" s="56"/>
      <x:c r="G286" s="58"/>
      <x:c r="H286" s="59" t="str">
        <x:f>IF($B286="","",SUMIF(المدفوعات!$C$6:$C$505,$B286,المدفوعات!$F$6:$F$505))</x:f>
      </x:c>
      <x:c r="I286" s="59" t="str">
        <x:f>IF($B286="","",MAX(0,$G286-$H286))</x:f>
      </x:c>
      <x:c r="J286" s="54" t="str">
        <x:f>IF($B286="","",IF($I286=0,"مدفوعة",IF($F286&lt;TODAY(),"المتأخر",IF($H286&gt;0,"مدفوعة جزئيًا","مفتوحة"))))</x:f>
      </x:c>
      <x:c r="K286" s="54" t="str">
        <x:f>IF($B286="","",IF($I286=0,0,TODAY()-$F286))</x:f>
      </x:c>
      <x:c r="L286" s="54" t="str">
        <x:f>IF($B286="","",IF($I286=0,"مدفوعة",IF($F286&gt;=TODAY(),"غير مستحقة",IF(TODAY()-$F286&lt;=30,"1-30 يومًا",IF(TODAY()-$F286&lt;=60,"31-60 يومًا",IF(TODAY()-$F286&lt;=90,"61-90 يومًا","أكثر من 90 يومًا"))))))</x:f>
      </x:c>
      <x:c r="M286" s="54" t="str">
        <x:f>IF($A286="","",YEAR($A286))</x:f>
      </x:c>
      <x:c r="N286" s="36"/>
      <x:c r="O286" s="36"/>
    </x:row>
    <x:row r="287">
      <x:c r="A287" s="56"/>
      <x:c r="B287" s="36"/>
      <x:c r="C287" s="36"/>
      <x:c r="D287" s="36"/>
      <x:c r="E287" s="36"/>
      <x:c r="F287" s="56"/>
      <x:c r="G287" s="58"/>
      <x:c r="H287" s="59" t="str">
        <x:f>IF($B287="","",SUMIF(المدفوعات!$C$6:$C$505,$B287,المدفوعات!$F$6:$F$505))</x:f>
      </x:c>
      <x:c r="I287" s="59" t="str">
        <x:f>IF($B287="","",MAX(0,$G287-$H287))</x:f>
      </x:c>
      <x:c r="J287" s="54" t="str">
        <x:f>IF($B287="","",IF($I287=0,"مدفوعة",IF($F287&lt;TODAY(),"المتأخر",IF($H287&gt;0,"مدفوعة جزئيًا","مفتوحة"))))</x:f>
      </x:c>
      <x:c r="K287" s="54" t="str">
        <x:f>IF($B287="","",IF($I287=0,0,TODAY()-$F287))</x:f>
      </x:c>
      <x:c r="L287" s="54" t="str">
        <x:f>IF($B287="","",IF($I287=0,"مدفوعة",IF($F287&gt;=TODAY(),"غير مستحقة",IF(TODAY()-$F287&lt;=30,"1-30 يومًا",IF(TODAY()-$F287&lt;=60,"31-60 يومًا",IF(TODAY()-$F287&lt;=90,"61-90 يومًا","أكثر من 90 يومًا"))))))</x:f>
      </x:c>
      <x:c r="M287" s="54" t="str">
        <x:f>IF($A287="","",YEAR($A287))</x:f>
      </x:c>
      <x:c r="N287" s="36"/>
      <x:c r="O287" s="36"/>
    </x:row>
    <x:row r="288">
      <x:c r="A288" s="56"/>
      <x:c r="B288" s="36"/>
      <x:c r="C288" s="36"/>
      <x:c r="D288" s="36"/>
      <x:c r="E288" s="36"/>
      <x:c r="F288" s="56"/>
      <x:c r="G288" s="58"/>
      <x:c r="H288" s="59" t="str">
        <x:f>IF($B288="","",SUMIF(المدفوعات!$C$6:$C$505,$B288,المدفوعات!$F$6:$F$505))</x:f>
      </x:c>
      <x:c r="I288" s="59" t="str">
        <x:f>IF($B288="","",MAX(0,$G288-$H288))</x:f>
      </x:c>
      <x:c r="J288" s="54" t="str">
        <x:f>IF($B288="","",IF($I288=0,"مدفوعة",IF($F288&lt;TODAY(),"المتأخر",IF($H288&gt;0,"مدفوعة جزئيًا","مفتوحة"))))</x:f>
      </x:c>
      <x:c r="K288" s="54" t="str">
        <x:f>IF($B288="","",IF($I288=0,0,TODAY()-$F288))</x:f>
      </x:c>
      <x:c r="L288" s="54" t="str">
        <x:f>IF($B288="","",IF($I288=0,"مدفوعة",IF($F288&gt;=TODAY(),"غير مستحقة",IF(TODAY()-$F288&lt;=30,"1-30 يومًا",IF(TODAY()-$F288&lt;=60,"31-60 يومًا",IF(TODAY()-$F288&lt;=90,"61-90 يومًا","أكثر من 90 يومًا"))))))</x:f>
      </x:c>
      <x:c r="M288" s="54" t="str">
        <x:f>IF($A288="","",YEAR($A288))</x:f>
      </x:c>
      <x:c r="N288" s="36"/>
      <x:c r="O288" s="36"/>
    </x:row>
    <x:row r="289">
      <x:c r="A289" s="56"/>
      <x:c r="B289" s="36"/>
      <x:c r="C289" s="36"/>
      <x:c r="D289" s="36"/>
      <x:c r="E289" s="36"/>
      <x:c r="F289" s="56"/>
      <x:c r="G289" s="58"/>
      <x:c r="H289" s="59" t="str">
        <x:f>IF($B289="","",SUMIF(المدفوعات!$C$6:$C$505,$B289,المدفوعات!$F$6:$F$505))</x:f>
      </x:c>
      <x:c r="I289" s="59" t="str">
        <x:f>IF($B289="","",MAX(0,$G289-$H289))</x:f>
      </x:c>
      <x:c r="J289" s="54" t="str">
        <x:f>IF($B289="","",IF($I289=0,"مدفوعة",IF($F289&lt;TODAY(),"المتأخر",IF($H289&gt;0,"مدفوعة جزئيًا","مفتوحة"))))</x:f>
      </x:c>
      <x:c r="K289" s="54" t="str">
        <x:f>IF($B289="","",IF($I289=0,0,TODAY()-$F289))</x:f>
      </x:c>
      <x:c r="L289" s="54" t="str">
        <x:f>IF($B289="","",IF($I289=0,"مدفوعة",IF($F289&gt;=TODAY(),"غير مستحقة",IF(TODAY()-$F289&lt;=30,"1-30 يومًا",IF(TODAY()-$F289&lt;=60,"31-60 يومًا",IF(TODAY()-$F289&lt;=90,"61-90 يومًا","أكثر من 90 يومًا"))))))</x:f>
      </x:c>
      <x:c r="M289" s="54" t="str">
        <x:f>IF($A289="","",YEAR($A289))</x:f>
      </x:c>
      <x:c r="N289" s="36"/>
      <x:c r="O289" s="36"/>
    </x:row>
    <x:row r="290">
      <x:c r="A290" s="56"/>
      <x:c r="B290" s="36"/>
      <x:c r="C290" s="36"/>
      <x:c r="D290" s="36"/>
      <x:c r="E290" s="36"/>
      <x:c r="F290" s="56"/>
      <x:c r="G290" s="58"/>
      <x:c r="H290" s="59" t="str">
        <x:f>IF($B290="","",SUMIF(المدفوعات!$C$6:$C$505,$B290,المدفوعات!$F$6:$F$505))</x:f>
      </x:c>
      <x:c r="I290" s="59" t="str">
        <x:f>IF($B290="","",MAX(0,$G290-$H290))</x:f>
      </x:c>
      <x:c r="J290" s="54" t="str">
        <x:f>IF($B290="","",IF($I290=0,"مدفوعة",IF($F290&lt;TODAY(),"المتأخر",IF($H290&gt;0,"مدفوعة جزئيًا","مفتوحة"))))</x:f>
      </x:c>
      <x:c r="K290" s="54" t="str">
        <x:f>IF($B290="","",IF($I290=0,0,TODAY()-$F290))</x:f>
      </x:c>
      <x:c r="L290" s="54" t="str">
        <x:f>IF($B290="","",IF($I290=0,"مدفوعة",IF($F290&gt;=TODAY(),"غير مستحقة",IF(TODAY()-$F290&lt;=30,"1-30 يومًا",IF(TODAY()-$F290&lt;=60,"31-60 يومًا",IF(TODAY()-$F290&lt;=90,"61-90 يومًا","أكثر من 90 يومًا"))))))</x:f>
      </x:c>
      <x:c r="M290" s="54" t="str">
        <x:f>IF($A290="","",YEAR($A290))</x:f>
      </x:c>
      <x:c r="N290" s="36"/>
      <x:c r="O290" s="36"/>
    </x:row>
    <x:row r="291">
      <x:c r="A291" s="56"/>
      <x:c r="B291" s="36"/>
      <x:c r="C291" s="36"/>
      <x:c r="D291" s="36"/>
      <x:c r="E291" s="36"/>
      <x:c r="F291" s="56"/>
      <x:c r="G291" s="58"/>
      <x:c r="H291" s="59" t="str">
        <x:f>IF($B291="","",SUMIF(المدفوعات!$C$6:$C$505,$B291,المدفوعات!$F$6:$F$505))</x:f>
      </x:c>
      <x:c r="I291" s="59" t="str">
        <x:f>IF($B291="","",MAX(0,$G291-$H291))</x:f>
      </x:c>
      <x:c r="J291" s="54" t="str">
        <x:f>IF($B291="","",IF($I291=0,"مدفوعة",IF($F291&lt;TODAY(),"المتأخر",IF($H291&gt;0,"مدفوعة جزئيًا","مفتوحة"))))</x:f>
      </x:c>
      <x:c r="K291" s="54" t="str">
        <x:f>IF($B291="","",IF($I291=0,0,TODAY()-$F291))</x:f>
      </x:c>
      <x:c r="L291" s="54" t="str">
        <x:f>IF($B291="","",IF($I291=0,"مدفوعة",IF($F291&gt;=TODAY(),"غير مستحقة",IF(TODAY()-$F291&lt;=30,"1-30 يومًا",IF(TODAY()-$F291&lt;=60,"31-60 يومًا",IF(TODAY()-$F291&lt;=90,"61-90 يومًا","أكثر من 90 يومًا"))))))</x:f>
      </x:c>
      <x:c r="M291" s="54" t="str">
        <x:f>IF($A291="","",YEAR($A291))</x:f>
      </x:c>
      <x:c r="N291" s="36"/>
      <x:c r="O291" s="36"/>
    </x:row>
    <x:row r="292">
      <x:c r="A292" s="56"/>
      <x:c r="B292" s="36"/>
      <x:c r="C292" s="36"/>
      <x:c r="D292" s="36"/>
      <x:c r="E292" s="36"/>
      <x:c r="F292" s="56"/>
      <x:c r="G292" s="58"/>
      <x:c r="H292" s="59" t="str">
        <x:f>IF($B292="","",SUMIF(المدفوعات!$C$6:$C$505,$B292,المدفوعات!$F$6:$F$505))</x:f>
      </x:c>
      <x:c r="I292" s="59" t="str">
        <x:f>IF($B292="","",MAX(0,$G292-$H292))</x:f>
      </x:c>
      <x:c r="J292" s="54" t="str">
        <x:f>IF($B292="","",IF($I292=0,"مدفوعة",IF($F292&lt;TODAY(),"المتأخر",IF($H292&gt;0,"مدفوعة جزئيًا","مفتوحة"))))</x:f>
      </x:c>
      <x:c r="K292" s="54" t="str">
        <x:f>IF($B292="","",IF($I292=0,0,TODAY()-$F292))</x:f>
      </x:c>
      <x:c r="L292" s="54" t="str">
        <x:f>IF($B292="","",IF($I292=0,"مدفوعة",IF($F292&gt;=TODAY(),"غير مستحقة",IF(TODAY()-$F292&lt;=30,"1-30 يومًا",IF(TODAY()-$F292&lt;=60,"31-60 يومًا",IF(TODAY()-$F292&lt;=90,"61-90 يومًا","أكثر من 90 يومًا"))))))</x:f>
      </x:c>
      <x:c r="M292" s="54" t="str">
        <x:f>IF($A292="","",YEAR($A292))</x:f>
      </x:c>
      <x:c r="N292" s="36"/>
      <x:c r="O292" s="36"/>
    </x:row>
    <x:row r="293">
      <x:c r="A293" s="56"/>
      <x:c r="B293" s="36"/>
      <x:c r="C293" s="36"/>
      <x:c r="D293" s="36"/>
      <x:c r="E293" s="36"/>
      <x:c r="F293" s="56"/>
      <x:c r="G293" s="58"/>
      <x:c r="H293" s="59" t="str">
        <x:f>IF($B293="","",SUMIF(المدفوعات!$C$6:$C$505,$B293,المدفوعات!$F$6:$F$505))</x:f>
      </x:c>
      <x:c r="I293" s="59" t="str">
        <x:f>IF($B293="","",MAX(0,$G293-$H293))</x:f>
      </x:c>
      <x:c r="J293" s="54" t="str">
        <x:f>IF($B293="","",IF($I293=0,"مدفوعة",IF($F293&lt;TODAY(),"المتأخر",IF($H293&gt;0,"مدفوعة جزئيًا","مفتوحة"))))</x:f>
      </x:c>
      <x:c r="K293" s="54" t="str">
        <x:f>IF($B293="","",IF($I293=0,0,TODAY()-$F293))</x:f>
      </x:c>
      <x:c r="L293" s="54" t="str">
        <x:f>IF($B293="","",IF($I293=0,"مدفوعة",IF($F293&gt;=TODAY(),"غير مستحقة",IF(TODAY()-$F293&lt;=30,"1-30 يومًا",IF(TODAY()-$F293&lt;=60,"31-60 يومًا",IF(TODAY()-$F293&lt;=90,"61-90 يومًا","أكثر من 90 يومًا"))))))</x:f>
      </x:c>
      <x:c r="M293" s="54" t="str">
        <x:f>IF($A293="","",YEAR($A293))</x:f>
      </x:c>
      <x:c r="N293" s="36"/>
      <x:c r="O293" s="36"/>
    </x:row>
    <x:row r="294">
      <x:c r="A294" s="56"/>
      <x:c r="B294" s="36"/>
      <x:c r="C294" s="36"/>
      <x:c r="D294" s="36"/>
      <x:c r="E294" s="36"/>
      <x:c r="F294" s="56"/>
      <x:c r="G294" s="58"/>
      <x:c r="H294" s="59" t="str">
        <x:f>IF($B294="","",SUMIF(المدفوعات!$C$6:$C$505,$B294,المدفوعات!$F$6:$F$505))</x:f>
      </x:c>
      <x:c r="I294" s="59" t="str">
        <x:f>IF($B294="","",MAX(0,$G294-$H294))</x:f>
      </x:c>
      <x:c r="J294" s="54" t="str">
        <x:f>IF($B294="","",IF($I294=0,"مدفوعة",IF($F294&lt;TODAY(),"المتأخر",IF($H294&gt;0,"مدفوعة جزئيًا","مفتوحة"))))</x:f>
      </x:c>
      <x:c r="K294" s="54" t="str">
        <x:f>IF($B294="","",IF($I294=0,0,TODAY()-$F294))</x:f>
      </x:c>
      <x:c r="L294" s="54" t="str">
        <x:f>IF($B294="","",IF($I294=0,"مدفوعة",IF($F294&gt;=TODAY(),"غير مستحقة",IF(TODAY()-$F294&lt;=30,"1-30 يومًا",IF(TODAY()-$F294&lt;=60,"31-60 يومًا",IF(TODAY()-$F294&lt;=90,"61-90 يومًا","أكثر من 90 يومًا"))))))</x:f>
      </x:c>
      <x:c r="M294" s="54" t="str">
        <x:f>IF($A294="","",YEAR($A294))</x:f>
      </x:c>
      <x:c r="N294" s="36"/>
      <x:c r="O294" s="36"/>
    </x:row>
    <x:row r="295">
      <x:c r="A295" s="56"/>
      <x:c r="B295" s="36"/>
      <x:c r="C295" s="36"/>
      <x:c r="D295" s="36"/>
      <x:c r="E295" s="36"/>
      <x:c r="F295" s="56"/>
      <x:c r="G295" s="58"/>
      <x:c r="H295" s="59" t="str">
        <x:f>IF($B295="","",SUMIF(المدفوعات!$C$6:$C$505,$B295,المدفوعات!$F$6:$F$505))</x:f>
      </x:c>
      <x:c r="I295" s="59" t="str">
        <x:f>IF($B295="","",MAX(0,$G295-$H295))</x:f>
      </x:c>
      <x:c r="J295" s="54" t="str">
        <x:f>IF($B295="","",IF($I295=0,"مدفوعة",IF($F295&lt;TODAY(),"المتأخر",IF($H295&gt;0,"مدفوعة جزئيًا","مفتوحة"))))</x:f>
      </x:c>
      <x:c r="K295" s="54" t="str">
        <x:f>IF($B295="","",IF($I295=0,0,TODAY()-$F295))</x:f>
      </x:c>
      <x:c r="L295" s="54" t="str">
        <x:f>IF($B295="","",IF($I295=0,"مدفوعة",IF($F295&gt;=TODAY(),"غير مستحقة",IF(TODAY()-$F295&lt;=30,"1-30 يومًا",IF(TODAY()-$F295&lt;=60,"31-60 يومًا",IF(TODAY()-$F295&lt;=90,"61-90 يومًا","أكثر من 90 يومًا"))))))</x:f>
      </x:c>
      <x:c r="M295" s="54" t="str">
        <x:f>IF($A295="","",YEAR($A295))</x:f>
      </x:c>
      <x:c r="N295" s="36"/>
      <x:c r="O295" s="36"/>
    </x:row>
    <x:row r="296">
      <x:c r="A296" s="56"/>
      <x:c r="B296" s="36"/>
      <x:c r="C296" s="36"/>
      <x:c r="D296" s="36"/>
      <x:c r="E296" s="36"/>
      <x:c r="F296" s="56"/>
      <x:c r="G296" s="58"/>
      <x:c r="H296" s="59" t="str">
        <x:f>IF($B296="","",SUMIF(المدفوعات!$C$6:$C$505,$B296,المدفوعات!$F$6:$F$505))</x:f>
      </x:c>
      <x:c r="I296" s="59" t="str">
        <x:f>IF($B296="","",MAX(0,$G296-$H296))</x:f>
      </x:c>
      <x:c r="J296" s="54" t="str">
        <x:f>IF($B296="","",IF($I296=0,"مدفوعة",IF($F296&lt;TODAY(),"المتأخر",IF($H296&gt;0,"مدفوعة جزئيًا","مفتوحة"))))</x:f>
      </x:c>
      <x:c r="K296" s="54" t="str">
        <x:f>IF($B296="","",IF($I296=0,0,TODAY()-$F296))</x:f>
      </x:c>
      <x:c r="L296" s="54" t="str">
        <x:f>IF($B296="","",IF($I296=0,"مدفوعة",IF($F296&gt;=TODAY(),"غير مستحقة",IF(TODAY()-$F296&lt;=30,"1-30 يومًا",IF(TODAY()-$F296&lt;=60,"31-60 يومًا",IF(TODAY()-$F296&lt;=90,"61-90 يومًا","أكثر من 90 يومًا"))))))</x:f>
      </x:c>
      <x:c r="M296" s="54" t="str">
        <x:f>IF($A296="","",YEAR($A296))</x:f>
      </x:c>
      <x:c r="N296" s="36"/>
      <x:c r="O296" s="36"/>
    </x:row>
    <x:row r="297">
      <x:c r="A297" s="56"/>
      <x:c r="B297" s="36"/>
      <x:c r="C297" s="36"/>
      <x:c r="D297" s="36"/>
      <x:c r="E297" s="36"/>
      <x:c r="F297" s="56"/>
      <x:c r="G297" s="58"/>
      <x:c r="H297" s="59" t="str">
        <x:f>IF($B297="","",SUMIF(المدفوعات!$C$6:$C$505,$B297,المدفوعات!$F$6:$F$505))</x:f>
      </x:c>
      <x:c r="I297" s="59" t="str">
        <x:f>IF($B297="","",MAX(0,$G297-$H297))</x:f>
      </x:c>
      <x:c r="J297" s="54" t="str">
        <x:f>IF($B297="","",IF($I297=0,"مدفوعة",IF($F297&lt;TODAY(),"المتأخر",IF($H297&gt;0,"مدفوعة جزئيًا","مفتوحة"))))</x:f>
      </x:c>
      <x:c r="K297" s="54" t="str">
        <x:f>IF($B297="","",IF($I297=0,0,TODAY()-$F297))</x:f>
      </x:c>
      <x:c r="L297" s="54" t="str">
        <x:f>IF($B297="","",IF($I297=0,"مدفوعة",IF($F297&gt;=TODAY(),"غير مستحقة",IF(TODAY()-$F297&lt;=30,"1-30 يومًا",IF(TODAY()-$F297&lt;=60,"31-60 يومًا",IF(TODAY()-$F297&lt;=90,"61-90 يومًا","أكثر من 90 يومًا"))))))</x:f>
      </x:c>
      <x:c r="M297" s="54" t="str">
        <x:f>IF($A297="","",YEAR($A297))</x:f>
      </x:c>
      <x:c r="N297" s="36"/>
      <x:c r="O297" s="36"/>
    </x:row>
    <x:row r="298">
      <x:c r="A298" s="56"/>
      <x:c r="B298" s="36"/>
      <x:c r="C298" s="36"/>
      <x:c r="D298" s="36"/>
      <x:c r="E298" s="36"/>
      <x:c r="F298" s="56"/>
      <x:c r="G298" s="58"/>
      <x:c r="H298" s="59" t="str">
        <x:f>IF($B298="","",SUMIF(المدفوعات!$C$6:$C$505,$B298,المدفوعات!$F$6:$F$505))</x:f>
      </x:c>
      <x:c r="I298" s="59" t="str">
        <x:f>IF($B298="","",MAX(0,$G298-$H298))</x:f>
      </x:c>
      <x:c r="J298" s="54" t="str">
        <x:f>IF($B298="","",IF($I298=0,"مدفوعة",IF($F298&lt;TODAY(),"المتأخر",IF($H298&gt;0,"مدفوعة جزئيًا","مفتوحة"))))</x:f>
      </x:c>
      <x:c r="K298" s="54" t="str">
        <x:f>IF($B298="","",IF($I298=0,0,TODAY()-$F298))</x:f>
      </x:c>
      <x:c r="L298" s="54" t="str">
        <x:f>IF($B298="","",IF($I298=0,"مدفوعة",IF($F298&gt;=TODAY(),"غير مستحقة",IF(TODAY()-$F298&lt;=30,"1-30 يومًا",IF(TODAY()-$F298&lt;=60,"31-60 يومًا",IF(TODAY()-$F298&lt;=90,"61-90 يومًا","أكثر من 90 يومًا"))))))</x:f>
      </x:c>
      <x:c r="M298" s="54" t="str">
        <x:f>IF($A298="","",YEAR($A298))</x:f>
      </x:c>
      <x:c r="N298" s="36"/>
      <x:c r="O298" s="36"/>
    </x:row>
    <x:row r="299">
      <x:c r="A299" s="56"/>
      <x:c r="B299" s="36"/>
      <x:c r="C299" s="36"/>
      <x:c r="D299" s="36"/>
      <x:c r="E299" s="36"/>
      <x:c r="F299" s="56"/>
      <x:c r="G299" s="58"/>
      <x:c r="H299" s="59" t="str">
        <x:f>IF($B299="","",SUMIF(المدفوعات!$C$6:$C$505,$B299,المدفوعات!$F$6:$F$505))</x:f>
      </x:c>
      <x:c r="I299" s="59" t="str">
        <x:f>IF($B299="","",MAX(0,$G299-$H299))</x:f>
      </x:c>
      <x:c r="J299" s="54" t="str">
        <x:f>IF($B299="","",IF($I299=0,"مدفوعة",IF($F299&lt;TODAY(),"المتأخر",IF($H299&gt;0,"مدفوعة جزئيًا","مفتوحة"))))</x:f>
      </x:c>
      <x:c r="K299" s="54" t="str">
        <x:f>IF($B299="","",IF($I299=0,0,TODAY()-$F299))</x:f>
      </x:c>
      <x:c r="L299" s="54" t="str">
        <x:f>IF($B299="","",IF($I299=0,"مدفوعة",IF($F299&gt;=TODAY(),"غير مستحقة",IF(TODAY()-$F299&lt;=30,"1-30 يومًا",IF(TODAY()-$F299&lt;=60,"31-60 يومًا",IF(TODAY()-$F299&lt;=90,"61-90 يومًا","أكثر من 90 يومًا"))))))</x:f>
      </x:c>
      <x:c r="M299" s="54" t="str">
        <x:f>IF($A299="","",YEAR($A299))</x:f>
      </x:c>
      <x:c r="N299" s="36"/>
      <x:c r="O299" s="36"/>
    </x:row>
    <x:row r="300">
      <x:c r="A300" s="56"/>
      <x:c r="B300" s="36"/>
      <x:c r="C300" s="36"/>
      <x:c r="D300" s="36"/>
      <x:c r="E300" s="36"/>
      <x:c r="F300" s="56"/>
      <x:c r="G300" s="58"/>
      <x:c r="H300" s="59" t="str">
        <x:f>IF($B300="","",SUMIF(المدفوعات!$C$6:$C$505,$B300,المدفوعات!$F$6:$F$505))</x:f>
      </x:c>
      <x:c r="I300" s="59" t="str">
        <x:f>IF($B300="","",MAX(0,$G300-$H300))</x:f>
      </x:c>
      <x:c r="J300" s="54" t="str">
        <x:f>IF($B300="","",IF($I300=0,"مدفوعة",IF($F300&lt;TODAY(),"المتأخر",IF($H300&gt;0,"مدفوعة جزئيًا","مفتوحة"))))</x:f>
      </x:c>
      <x:c r="K300" s="54" t="str">
        <x:f>IF($B300="","",IF($I300=0,0,TODAY()-$F300))</x:f>
      </x:c>
      <x:c r="L300" s="54" t="str">
        <x:f>IF($B300="","",IF($I300=0,"مدفوعة",IF($F300&gt;=TODAY(),"غير مستحقة",IF(TODAY()-$F300&lt;=30,"1-30 يومًا",IF(TODAY()-$F300&lt;=60,"31-60 يومًا",IF(TODAY()-$F300&lt;=90,"61-90 يومًا","أكثر من 90 يومًا"))))))</x:f>
      </x:c>
      <x:c r="M300" s="54" t="str">
        <x:f>IF($A300="","",YEAR($A300))</x:f>
      </x:c>
      <x:c r="N300" s="36"/>
      <x:c r="O300" s="36"/>
    </x:row>
    <x:row r="301">
      <x:c r="A301" s="56"/>
      <x:c r="B301" s="36"/>
      <x:c r="C301" s="36"/>
      <x:c r="D301" s="36"/>
      <x:c r="E301" s="36"/>
      <x:c r="F301" s="56"/>
      <x:c r="G301" s="58"/>
      <x:c r="H301" s="59" t="str">
        <x:f>IF($B301="","",SUMIF(المدفوعات!$C$6:$C$505,$B301,المدفوعات!$F$6:$F$505))</x:f>
      </x:c>
      <x:c r="I301" s="59" t="str">
        <x:f>IF($B301="","",MAX(0,$G301-$H301))</x:f>
      </x:c>
      <x:c r="J301" s="54" t="str">
        <x:f>IF($B301="","",IF($I301=0,"مدفوعة",IF($F301&lt;TODAY(),"المتأخر",IF($H301&gt;0,"مدفوعة جزئيًا","مفتوحة"))))</x:f>
      </x:c>
      <x:c r="K301" s="54" t="str">
        <x:f>IF($B301="","",IF($I301=0,0,TODAY()-$F301))</x:f>
      </x:c>
      <x:c r="L301" s="54" t="str">
        <x:f>IF($B301="","",IF($I301=0,"مدفوعة",IF($F301&gt;=TODAY(),"غير مستحقة",IF(TODAY()-$F301&lt;=30,"1-30 يومًا",IF(TODAY()-$F301&lt;=60,"31-60 يومًا",IF(TODAY()-$F301&lt;=90,"61-90 يومًا","أكثر من 90 يومًا"))))))</x:f>
      </x:c>
      <x:c r="M301" s="54" t="str">
        <x:f>IF($A301="","",YEAR($A301))</x:f>
      </x:c>
      <x:c r="N301" s="36"/>
      <x:c r="O301" s="36"/>
    </x:row>
    <x:row r="302">
      <x:c r="A302" s="56"/>
      <x:c r="B302" s="36"/>
      <x:c r="C302" s="36"/>
      <x:c r="D302" s="36"/>
      <x:c r="E302" s="36"/>
      <x:c r="F302" s="56"/>
      <x:c r="G302" s="58"/>
      <x:c r="H302" s="59" t="str">
        <x:f>IF($B302="","",SUMIF(المدفوعات!$C$6:$C$505,$B302,المدفوعات!$F$6:$F$505))</x:f>
      </x:c>
      <x:c r="I302" s="59" t="str">
        <x:f>IF($B302="","",MAX(0,$G302-$H302))</x:f>
      </x:c>
      <x:c r="J302" s="54" t="str">
        <x:f>IF($B302="","",IF($I302=0,"مدفوعة",IF($F302&lt;TODAY(),"المتأخر",IF($H302&gt;0,"مدفوعة جزئيًا","مفتوحة"))))</x:f>
      </x:c>
      <x:c r="K302" s="54" t="str">
        <x:f>IF($B302="","",IF($I302=0,0,TODAY()-$F302))</x:f>
      </x:c>
      <x:c r="L302" s="54" t="str">
        <x:f>IF($B302="","",IF($I302=0,"مدفوعة",IF($F302&gt;=TODAY(),"غير مستحقة",IF(TODAY()-$F302&lt;=30,"1-30 يومًا",IF(TODAY()-$F302&lt;=60,"31-60 يومًا",IF(TODAY()-$F302&lt;=90,"61-90 يومًا","أكثر من 90 يومًا"))))))</x:f>
      </x:c>
      <x:c r="M302" s="54" t="str">
        <x:f>IF($A302="","",YEAR($A302))</x:f>
      </x:c>
      <x:c r="N302" s="36"/>
      <x:c r="O302" s="36"/>
    </x:row>
    <x:row r="303">
      <x:c r="A303" s="56"/>
      <x:c r="B303" s="36"/>
      <x:c r="C303" s="36"/>
      <x:c r="D303" s="36"/>
      <x:c r="E303" s="36"/>
      <x:c r="F303" s="56"/>
      <x:c r="G303" s="58"/>
      <x:c r="H303" s="59" t="str">
        <x:f>IF($B303="","",SUMIF(المدفوعات!$C$6:$C$505,$B303,المدفوعات!$F$6:$F$505))</x:f>
      </x:c>
      <x:c r="I303" s="59" t="str">
        <x:f>IF($B303="","",MAX(0,$G303-$H303))</x:f>
      </x:c>
      <x:c r="J303" s="54" t="str">
        <x:f>IF($B303="","",IF($I303=0,"مدفوعة",IF($F303&lt;TODAY(),"المتأخر",IF($H303&gt;0,"مدفوعة جزئيًا","مفتوحة"))))</x:f>
      </x:c>
      <x:c r="K303" s="54" t="str">
        <x:f>IF($B303="","",IF($I303=0,0,TODAY()-$F303))</x:f>
      </x:c>
      <x:c r="L303" s="54" t="str">
        <x:f>IF($B303="","",IF($I303=0,"مدفوعة",IF($F303&gt;=TODAY(),"غير مستحقة",IF(TODAY()-$F303&lt;=30,"1-30 يومًا",IF(TODAY()-$F303&lt;=60,"31-60 يومًا",IF(TODAY()-$F303&lt;=90,"61-90 يومًا","أكثر من 90 يومًا"))))))</x:f>
      </x:c>
      <x:c r="M303" s="54" t="str">
        <x:f>IF($A303="","",YEAR($A303))</x:f>
      </x:c>
      <x:c r="N303" s="36"/>
      <x:c r="O303" s="36"/>
    </x:row>
    <x:row r="304">
      <x:c r="A304" s="56"/>
      <x:c r="B304" s="36"/>
      <x:c r="C304" s="36"/>
      <x:c r="D304" s="36"/>
      <x:c r="E304" s="36"/>
      <x:c r="F304" s="56"/>
      <x:c r="G304" s="58"/>
      <x:c r="H304" s="59" t="str">
        <x:f>IF($B304="","",SUMIF(المدفوعات!$C$6:$C$505,$B304,المدفوعات!$F$6:$F$505))</x:f>
      </x:c>
      <x:c r="I304" s="59" t="str">
        <x:f>IF($B304="","",MAX(0,$G304-$H304))</x:f>
      </x:c>
      <x:c r="J304" s="54" t="str">
        <x:f>IF($B304="","",IF($I304=0,"مدفوعة",IF($F304&lt;TODAY(),"المتأخر",IF($H304&gt;0,"مدفوعة جزئيًا","مفتوحة"))))</x:f>
      </x:c>
      <x:c r="K304" s="54" t="str">
        <x:f>IF($B304="","",IF($I304=0,0,TODAY()-$F304))</x:f>
      </x:c>
      <x:c r="L304" s="54" t="str">
        <x:f>IF($B304="","",IF($I304=0,"مدفوعة",IF($F304&gt;=TODAY(),"غير مستحقة",IF(TODAY()-$F304&lt;=30,"1-30 يومًا",IF(TODAY()-$F304&lt;=60,"31-60 يومًا",IF(TODAY()-$F304&lt;=90,"61-90 يومًا","أكثر من 90 يومًا"))))))</x:f>
      </x:c>
      <x:c r="M304" s="54" t="str">
        <x:f>IF($A304="","",YEAR($A304))</x:f>
      </x:c>
      <x:c r="N304" s="36"/>
      <x:c r="O304" s="36"/>
    </x:row>
    <x:row r="305">
      <x:c r="A305" s="56"/>
      <x:c r="B305" s="36"/>
      <x:c r="C305" s="36"/>
      <x:c r="D305" s="36"/>
      <x:c r="E305" s="36"/>
      <x:c r="F305" s="56"/>
      <x:c r="G305" s="58"/>
      <x:c r="H305" s="59" t="str">
        <x:f>IF($B305="","",SUMIF(المدفوعات!$C$6:$C$505,$B305,المدفوعات!$F$6:$F$505))</x:f>
      </x:c>
      <x:c r="I305" s="59" t="str">
        <x:f>IF($B305="","",MAX(0,$G305-$H305))</x:f>
      </x:c>
      <x:c r="J305" s="54" t="str">
        <x:f>IF($B305="","",IF($I305=0,"مدفوعة",IF($F305&lt;TODAY(),"المتأخر",IF($H305&gt;0,"مدفوعة جزئيًا","مفتوحة"))))</x:f>
      </x:c>
      <x:c r="K305" s="54" t="str">
        <x:f>IF($B305="","",IF($I305=0,0,TODAY()-$F305))</x:f>
      </x:c>
      <x:c r="L305" s="54" t="str">
        <x:f>IF($B305="","",IF($I305=0,"مدفوعة",IF($F305&gt;=TODAY(),"غير مستحقة",IF(TODAY()-$F305&lt;=30,"1-30 يومًا",IF(TODAY()-$F305&lt;=60,"31-60 يومًا",IF(TODAY()-$F305&lt;=90,"61-90 يومًا","أكثر من 90 يومًا"))))))</x:f>
      </x:c>
      <x:c r="M305" s="54" t="str">
        <x:f>IF($A305="","",YEAR($A305))</x:f>
      </x:c>
      <x:c r="N305" s="36"/>
      <x:c r="O305" s="36"/>
    </x:row>
  </x:sheetData>
  <x:mergeCells>
    <x:mergeCell ref="A1:O2"/>
    <x:mergeCell ref="A3:O3"/>
  </x:mergeCells>
  <x:conditionalFormatting sqref="J6:J305">
    <x:cfRule type="expression" dxfId="0" priority="1">
      <x:formula>J6="Overdue"</x:formula>
    </x:cfRule>
    <x:cfRule type="expression" dxfId="1" priority="2">
      <x:formula>J6="Paid"</x:formula>
    </x:cfRule>
  </x:conditionalFormatting>
  <x:dataValidations count="3">
    <x:dataValidation type="list" sqref="C6:C305">
      <x:formula1>SETUP!$A$14:$A$23</x:formula1>
    </x:dataValidation>
    <x:dataValidation type="list" sqref="D6:D305">
      <x:formula1>SETUP!$D$14:$D$28</x:formula1>
    </x:dataValidation>
    <x:dataValidation type="decimal" operator="greaterThan" sqref="G6:G30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24" hidden="0" customWidth="1"/>
    <x:col min="5" max="5" width="20" hidden="0" customWidth="1"/>
    <x:col min="6" max="6" width="16" hidden="0" customWidth="1"/>
    <x:col min="7" max="7" width="13" hidden="0" customWidth="1"/>
    <x:col min="8" max="8" width="30" hidden="0" customWidth="1"/>
    <x:col min="9" max="9" width="13" hidden="0" customWidth="1"/>
  </x:cols>
  <x:sheetData>
    <x:row r="1">
      <x:c r="A1" s="4" t="str">
        <x:v>المدفوعات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</x:row>
    <x:row r="3">
      <x:c r="A3" s="11" t="str">
        <x:v>سجّل كل دفعة للمورد بشكل منفصل. يتم جلب المورد تلقائيًا من معرّف الفاتورة المحدد.</x:v>
      </x:c>
      <x:c r="B3" s="11"/>
      <x:c r="C3" s="11"/>
      <x:c r="D3" s="11"/>
      <x:c r="E3" s="11"/>
      <x:c r="F3" s="11"/>
      <x:c r="G3" s="11"/>
      <x:c r="H3" s="11"/>
      <x:c r="I3" s="11"/>
    </x:row>
    <x:row r="5">
      <x:c r="A5" s="49" t="str">
        <x:v>تاريخ الدفع</x:v>
      </x:c>
      <x:c r="B5" s="49" t="str">
        <x:v>مرجع الدفع</x:v>
      </x:c>
      <x:c r="C5" s="49" t="str">
        <x:v>معرّف الفاتورة</x:v>
      </x:c>
      <x:c r="D5" s="49" t="str">
        <x:v>المورد</x:v>
      </x:c>
      <x:c r="E5" s="49" t="str">
        <x:v>طريقة الدفع</x:v>
      </x:c>
      <x:c r="F5" s="49" t="str">
        <x:v>مبلغ الدفع</x:v>
      </x:c>
      <x:c r="G5" s="49" t="str">
        <x:v>سنة الدفع</x:v>
      </x:c>
      <x:c r="H5" s="49" t="str">
        <x:v>ملاحظات</x:v>
      </x:c>
      <x:c r="I5" s="49" t="str">
        <x:v>ضمن التقرير؟</x:v>
      </x:c>
    </x:row>
    <x:row r="6">
      <x:c r="A6" s="56"/>
      <x:c r="B6" s="36"/>
      <x:c r="C6" s="36"/>
      <x:c r="D6" s="54" t="str">
        <x:f>IF($C6="","",IFERROR(INDEX(الفواتير!$C$6:$C$305,MATCH($C6,الفواتير!$B$6:$B$305,0)),""))</x:f>
      </x:c>
      <x:c r="E6" s="36"/>
      <x:c r="F6" s="58"/>
      <x:c r="G6" s="54" t="str">
        <x:f>IF($A6="","",YEAR($A6))</x:f>
      </x:c>
      <x:c r="H6" s="36"/>
      <x:c r="I6" s="54" t="str">
        <x:f>IF($A6="","",IF($G6=الإعداد!$B$9,"نعم","لا"))</x:f>
      </x:c>
    </x:row>
    <x:row r="7">
      <x:c r="A7" s="56"/>
      <x:c r="B7" s="36"/>
      <x:c r="C7" s="36"/>
      <x:c r="D7" s="54" t="str">
        <x:f>IF($C7="","",IFERROR(INDEX(الفواتير!$C$6:$C$305,MATCH($C7,الفواتير!$B$6:$B$305,0)),""))</x:f>
      </x:c>
      <x:c r="E7" s="36"/>
      <x:c r="F7" s="58"/>
      <x:c r="G7" s="54" t="str">
        <x:f>IF($A7="","",YEAR($A7))</x:f>
      </x:c>
      <x:c r="H7" s="36"/>
      <x:c r="I7" s="54" t="str">
        <x:f>IF($A7="","",IF($G7=الإعداد!$B$9,"نعم","لا"))</x:f>
      </x:c>
    </x:row>
    <x:row r="8">
      <x:c r="A8" s="56"/>
      <x:c r="B8" s="36"/>
      <x:c r="C8" s="36"/>
      <x:c r="D8" s="54" t="str">
        <x:f>IF($C8="","",IFERROR(INDEX(الفواتير!$C$6:$C$305,MATCH($C8,الفواتير!$B$6:$B$305,0)),""))</x:f>
      </x:c>
      <x:c r="E8" s="36"/>
      <x:c r="F8" s="58"/>
      <x:c r="G8" s="54" t="str">
        <x:f>IF($A8="","",YEAR($A8))</x:f>
      </x:c>
      <x:c r="H8" s="36"/>
      <x:c r="I8" s="54" t="str">
        <x:f>IF($A8="","",IF($G8=الإعداد!$B$9,"نعم","لا"))</x:f>
      </x:c>
    </x:row>
    <x:row r="9">
      <x:c r="A9" s="56"/>
      <x:c r="B9" s="36"/>
      <x:c r="C9" s="36"/>
      <x:c r="D9" s="54" t="str">
        <x:f>IF($C9="","",IFERROR(INDEX(الفواتير!$C$6:$C$305,MATCH($C9,الفواتير!$B$6:$B$305,0)),""))</x:f>
      </x:c>
      <x:c r="E9" s="36"/>
      <x:c r="F9" s="58"/>
      <x:c r="G9" s="54" t="str">
        <x:f>IF($A9="","",YEAR($A9))</x:f>
      </x:c>
      <x:c r="H9" s="36"/>
      <x:c r="I9" s="54" t="str">
        <x:f>IF($A9="","",IF($G9=الإعداد!$B$9,"نعم","لا"))</x:f>
      </x:c>
    </x:row>
    <x:row r="10">
      <x:c r="A10" s="56"/>
      <x:c r="B10" s="36"/>
      <x:c r="C10" s="36"/>
      <x:c r="D10" s="54" t="str">
        <x:f>IF($C10="","",IFERROR(INDEX(الفواتير!$C$6:$C$305,MATCH($C10,الفواتير!$B$6:$B$305,0)),""))</x:f>
      </x:c>
      <x:c r="E10" s="36"/>
      <x:c r="F10" s="58"/>
      <x:c r="G10" s="54" t="str">
        <x:f>IF($A10="","",YEAR($A10))</x:f>
      </x:c>
      <x:c r="H10" s="36"/>
      <x:c r="I10" s="54" t="str">
        <x:f>IF($A10="","",IF($G10=الإعداد!$B$9,"نعم","لا"))</x:f>
      </x:c>
    </x:row>
    <x:row r="11">
      <x:c r="A11" s="56"/>
      <x:c r="B11" s="36"/>
      <x:c r="C11" s="36"/>
      <x:c r="D11" s="54" t="str">
        <x:f>IF($C11="","",IFERROR(INDEX(الفواتير!$C$6:$C$305,MATCH($C11,الفواتير!$B$6:$B$305,0)),""))</x:f>
      </x:c>
      <x:c r="E11" s="36"/>
      <x:c r="F11" s="58"/>
      <x:c r="G11" s="54" t="str">
        <x:f>IF($A11="","",YEAR($A11))</x:f>
      </x:c>
      <x:c r="H11" s="36"/>
      <x:c r="I11" s="54" t="str">
        <x:f>IF($A11="","",IF($G11=الإعداد!$B$9,"نعم","لا"))</x:f>
      </x:c>
    </x:row>
    <x:row r="12">
      <x:c r="A12" s="56"/>
      <x:c r="B12" s="36"/>
      <x:c r="C12" s="36"/>
      <x:c r="D12" s="54" t="str">
        <x:f>IF($C12="","",IFERROR(INDEX(الفواتير!$C$6:$C$305,MATCH($C12,الفواتير!$B$6:$B$305,0)),""))</x:f>
      </x:c>
      <x:c r="E12" s="36"/>
      <x:c r="F12" s="58"/>
      <x:c r="G12" s="54" t="str">
        <x:f>IF($A12="","",YEAR($A12))</x:f>
      </x:c>
      <x:c r="H12" s="36"/>
      <x:c r="I12" s="54" t="str">
        <x:f>IF($A12="","",IF($G12=الإعداد!$B$9,"نعم","لا"))</x:f>
      </x:c>
    </x:row>
    <x:row r="13">
      <x:c r="A13" s="56"/>
      <x:c r="B13" s="36"/>
      <x:c r="C13" s="36"/>
      <x:c r="D13" s="54" t="str">
        <x:f>IF($C13="","",IFERROR(INDEX(الفواتير!$C$6:$C$305,MATCH($C13,الفواتير!$B$6:$B$305,0)),""))</x:f>
      </x:c>
      <x:c r="E13" s="36"/>
      <x:c r="F13" s="58"/>
      <x:c r="G13" s="54" t="str">
        <x:f>IF($A13="","",YEAR($A13))</x:f>
      </x:c>
      <x:c r="H13" s="36"/>
      <x:c r="I13" s="54" t="str">
        <x:f>IF($A13="","",IF($G13=الإعداد!$B$9,"نعم","لا"))</x:f>
      </x:c>
    </x:row>
    <x:row r="14">
      <x:c r="A14" s="56"/>
      <x:c r="B14" s="36"/>
      <x:c r="C14" s="36"/>
      <x:c r="D14" s="54" t="str">
        <x:f>IF($C14="","",IFERROR(INDEX(الفواتير!$C$6:$C$305,MATCH($C14,الفواتير!$B$6:$B$305,0)),""))</x:f>
      </x:c>
      <x:c r="E14" s="36"/>
      <x:c r="F14" s="58"/>
      <x:c r="G14" s="54" t="str">
        <x:f>IF($A14="","",YEAR($A14))</x:f>
      </x:c>
      <x:c r="H14" s="36"/>
      <x:c r="I14" s="54" t="str">
        <x:f>IF($A14="","",IF($G14=الإعداد!$B$9,"نعم","لا"))</x:f>
      </x:c>
    </x:row>
    <x:row r="15">
      <x:c r="A15" s="56"/>
      <x:c r="B15" s="36"/>
      <x:c r="C15" s="36"/>
      <x:c r="D15" s="54" t="str">
        <x:f>IF($C15="","",IFERROR(INDEX(الفواتير!$C$6:$C$305,MATCH($C15,الفواتير!$B$6:$B$305,0)),""))</x:f>
      </x:c>
      <x:c r="E15" s="36"/>
      <x:c r="F15" s="58"/>
      <x:c r="G15" s="54" t="str">
        <x:f>IF($A15="","",YEAR($A15))</x:f>
      </x:c>
      <x:c r="H15" s="36"/>
      <x:c r="I15" s="54" t="str">
        <x:f>IF($A15="","",IF($G15=الإعداد!$B$9,"نعم","لا"))</x:f>
      </x:c>
    </x:row>
    <x:row r="16">
      <x:c r="A16" s="56"/>
      <x:c r="B16" s="36"/>
      <x:c r="C16" s="36"/>
      <x:c r="D16" s="54" t="str">
        <x:f>IF($C16="","",IFERROR(INDEX(الفواتير!$C$6:$C$305,MATCH($C16,الفواتير!$B$6:$B$305,0)),""))</x:f>
      </x:c>
      <x:c r="E16" s="36"/>
      <x:c r="F16" s="58"/>
      <x:c r="G16" s="54" t="str">
        <x:f>IF($A16="","",YEAR($A16))</x:f>
      </x:c>
      <x:c r="H16" s="36"/>
      <x:c r="I16" s="54" t="str">
        <x:f>IF($A16="","",IF($G16=الإعداد!$B$9,"نعم","لا"))</x:f>
      </x:c>
    </x:row>
    <x:row r="17">
      <x:c r="A17" s="56"/>
      <x:c r="B17" s="36"/>
      <x:c r="C17" s="36"/>
      <x:c r="D17" s="54" t="str">
        <x:f>IF($C17="","",IFERROR(INDEX(الفواتير!$C$6:$C$305,MATCH($C17,الفواتير!$B$6:$B$305,0)),""))</x:f>
      </x:c>
      <x:c r="E17" s="36"/>
      <x:c r="F17" s="58"/>
      <x:c r="G17" s="54" t="str">
        <x:f>IF($A17="","",YEAR($A17))</x:f>
      </x:c>
      <x:c r="H17" s="36"/>
      <x:c r="I17" s="54" t="str">
        <x:f>IF($A17="","",IF($G17=الإعداد!$B$9,"نعم","لا"))</x:f>
      </x:c>
    </x:row>
    <x:row r="18">
      <x:c r="A18" s="56"/>
      <x:c r="B18" s="36"/>
      <x:c r="C18" s="36"/>
      <x:c r="D18" s="54" t="str">
        <x:f>IF($C18="","",IFERROR(INDEX(الفواتير!$C$6:$C$305,MATCH($C18,الفواتير!$B$6:$B$305,0)),""))</x:f>
      </x:c>
      <x:c r="E18" s="36"/>
      <x:c r="F18" s="58"/>
      <x:c r="G18" s="54" t="str">
        <x:f>IF($A18="","",YEAR($A18))</x:f>
      </x:c>
      <x:c r="H18" s="36"/>
      <x:c r="I18" s="54" t="str">
        <x:f>IF($A18="","",IF($G18=الإعداد!$B$9,"نعم","لا"))</x:f>
      </x:c>
    </x:row>
    <x:row r="19">
      <x:c r="A19" s="56"/>
      <x:c r="B19" s="36"/>
      <x:c r="C19" s="36"/>
      <x:c r="D19" s="54" t="str">
        <x:f>IF($C19="","",IFERROR(INDEX(الفواتير!$C$6:$C$305,MATCH($C19,الفواتير!$B$6:$B$305,0)),""))</x:f>
      </x:c>
      <x:c r="E19" s="36"/>
      <x:c r="F19" s="58"/>
      <x:c r="G19" s="54" t="str">
        <x:f>IF($A19="","",YEAR($A19))</x:f>
      </x:c>
      <x:c r="H19" s="36"/>
      <x:c r="I19" s="54" t="str">
        <x:f>IF($A19="","",IF($G19=الإعداد!$B$9,"نعم","لا"))</x:f>
      </x:c>
    </x:row>
    <x:row r="20">
      <x:c r="A20" s="56"/>
      <x:c r="B20" s="36"/>
      <x:c r="C20" s="36"/>
      <x:c r="D20" s="54" t="str">
        <x:f>IF($C20="","",IFERROR(INDEX(الفواتير!$C$6:$C$305,MATCH($C20,الفواتير!$B$6:$B$305,0)),""))</x:f>
      </x:c>
      <x:c r="E20" s="36"/>
      <x:c r="F20" s="58"/>
      <x:c r="G20" s="54" t="str">
        <x:f>IF($A20="","",YEAR($A20))</x:f>
      </x:c>
      <x:c r="H20" s="36"/>
      <x:c r="I20" s="54" t="str">
        <x:f>IF($A20="","",IF($G20=الإعداد!$B$9,"نعم","لا"))</x:f>
      </x:c>
    </x:row>
    <x:row r="21">
      <x:c r="A21" s="56"/>
      <x:c r="B21" s="36"/>
      <x:c r="C21" s="36"/>
      <x:c r="D21" s="54" t="str">
        <x:f>IF($C21="","",IFERROR(INDEX(الفواتير!$C$6:$C$305,MATCH($C21,الفواتير!$B$6:$B$305,0)),""))</x:f>
      </x:c>
      <x:c r="E21" s="36"/>
      <x:c r="F21" s="58"/>
      <x:c r="G21" s="54" t="str">
        <x:f>IF($A21="","",YEAR($A21))</x:f>
      </x:c>
      <x:c r="H21" s="36"/>
      <x:c r="I21" s="54" t="str">
        <x:f>IF($A21="","",IF($G21=الإعداد!$B$9,"نعم","لا"))</x:f>
      </x:c>
    </x:row>
    <x:row r="22">
      <x:c r="A22" s="56"/>
      <x:c r="B22" s="36"/>
      <x:c r="C22" s="36"/>
      <x:c r="D22" s="54" t="str">
        <x:f>IF($C22="","",IFERROR(INDEX(الفواتير!$C$6:$C$305,MATCH($C22,الفواتير!$B$6:$B$305,0)),""))</x:f>
      </x:c>
      <x:c r="E22" s="36"/>
      <x:c r="F22" s="58"/>
      <x:c r="G22" s="54" t="str">
        <x:f>IF($A22="","",YEAR($A22))</x:f>
      </x:c>
      <x:c r="H22" s="36"/>
      <x:c r="I22" s="54" t="str">
        <x:f>IF($A22="","",IF($G22=الإعداد!$B$9,"نعم","لا"))</x:f>
      </x:c>
    </x:row>
    <x:row r="23">
      <x:c r="A23" s="56"/>
      <x:c r="B23" s="36"/>
      <x:c r="C23" s="36"/>
      <x:c r="D23" s="54" t="str">
        <x:f>IF($C23="","",IFERROR(INDEX(الفواتير!$C$6:$C$305,MATCH($C23,الفواتير!$B$6:$B$305,0)),""))</x:f>
      </x:c>
      <x:c r="E23" s="36"/>
      <x:c r="F23" s="58"/>
      <x:c r="G23" s="54" t="str">
        <x:f>IF($A23="","",YEAR($A23))</x:f>
      </x:c>
      <x:c r="H23" s="36"/>
      <x:c r="I23" s="54" t="str">
        <x:f>IF($A23="","",IF($G23=الإعداد!$B$9,"نعم","لا"))</x:f>
      </x:c>
    </x:row>
    <x:row r="24">
      <x:c r="A24" s="56"/>
      <x:c r="B24" s="36"/>
      <x:c r="C24" s="36"/>
      <x:c r="D24" s="54" t="str">
        <x:f>IF($C24="","",IFERROR(INDEX(الفواتير!$C$6:$C$305,MATCH($C24,الفواتير!$B$6:$B$305,0)),""))</x:f>
      </x:c>
      <x:c r="E24" s="36"/>
      <x:c r="F24" s="58"/>
      <x:c r="G24" s="54" t="str">
        <x:f>IF($A24="","",YEAR($A24))</x:f>
      </x:c>
      <x:c r="H24" s="36"/>
      <x:c r="I24" s="54" t="str">
        <x:f>IF($A24="","",IF($G24=الإعداد!$B$9,"نعم","لا"))</x:f>
      </x:c>
    </x:row>
    <x:row r="25">
      <x:c r="A25" s="56"/>
      <x:c r="B25" s="36"/>
      <x:c r="C25" s="36"/>
      <x:c r="D25" s="54" t="str">
        <x:f>IF($C25="","",IFERROR(INDEX(الفواتير!$C$6:$C$305,MATCH($C25,الفواتير!$B$6:$B$305,0)),""))</x:f>
      </x:c>
      <x:c r="E25" s="36"/>
      <x:c r="F25" s="58"/>
      <x:c r="G25" s="54" t="str">
        <x:f>IF($A25="","",YEAR($A25))</x:f>
      </x:c>
      <x:c r="H25" s="36"/>
      <x:c r="I25" s="54" t="str">
        <x:f>IF($A25="","",IF($G25=الإعداد!$B$9,"نعم","لا"))</x:f>
      </x:c>
    </x:row>
    <x:row r="26">
      <x:c r="A26" s="56"/>
      <x:c r="B26" s="36"/>
      <x:c r="C26" s="36"/>
      <x:c r="D26" s="54" t="str">
        <x:f>IF($C26="","",IFERROR(INDEX(الفواتير!$C$6:$C$305,MATCH($C26,الفواتير!$B$6:$B$305,0)),""))</x:f>
      </x:c>
      <x:c r="E26" s="36"/>
      <x:c r="F26" s="58"/>
      <x:c r="G26" s="54" t="str">
        <x:f>IF($A26="","",YEAR($A26))</x:f>
      </x:c>
      <x:c r="H26" s="36"/>
      <x:c r="I26" s="54" t="str">
        <x:f>IF($A26="","",IF($G26=الإعداد!$B$9,"نعم","لا"))</x:f>
      </x:c>
    </x:row>
    <x:row r="27">
      <x:c r="A27" s="56"/>
      <x:c r="B27" s="36"/>
      <x:c r="C27" s="36"/>
      <x:c r="D27" s="54" t="str">
        <x:f>IF($C27="","",IFERROR(INDEX(الفواتير!$C$6:$C$305,MATCH($C27,الفواتير!$B$6:$B$305,0)),""))</x:f>
      </x:c>
      <x:c r="E27" s="36"/>
      <x:c r="F27" s="58"/>
      <x:c r="G27" s="54" t="str">
        <x:f>IF($A27="","",YEAR($A27))</x:f>
      </x:c>
      <x:c r="H27" s="36"/>
      <x:c r="I27" s="54" t="str">
        <x:f>IF($A27="","",IF($G27=الإعداد!$B$9,"نعم","لا"))</x:f>
      </x:c>
    </x:row>
    <x:row r="28">
      <x:c r="A28" s="56"/>
      <x:c r="B28" s="36"/>
      <x:c r="C28" s="36"/>
      <x:c r="D28" s="54" t="str">
        <x:f>IF($C28="","",IFERROR(INDEX(الفواتير!$C$6:$C$305,MATCH($C28,الفواتير!$B$6:$B$305,0)),""))</x:f>
      </x:c>
      <x:c r="E28" s="36"/>
      <x:c r="F28" s="58"/>
      <x:c r="G28" s="54" t="str">
        <x:f>IF($A28="","",YEAR($A28))</x:f>
      </x:c>
      <x:c r="H28" s="36"/>
      <x:c r="I28" s="54" t="str">
        <x:f>IF($A28="","",IF($G28=الإعداد!$B$9,"نعم","لا"))</x:f>
      </x:c>
    </x:row>
    <x:row r="29">
      <x:c r="A29" s="56"/>
      <x:c r="B29" s="36"/>
      <x:c r="C29" s="36"/>
      <x:c r="D29" s="54" t="str">
        <x:f>IF($C29="","",IFERROR(INDEX(الفواتير!$C$6:$C$305,MATCH($C29,الفواتير!$B$6:$B$305,0)),""))</x:f>
      </x:c>
      <x:c r="E29" s="36"/>
      <x:c r="F29" s="58"/>
      <x:c r="G29" s="54" t="str">
        <x:f>IF($A29="","",YEAR($A29))</x:f>
      </x:c>
      <x:c r="H29" s="36"/>
      <x:c r="I29" s="54" t="str">
        <x:f>IF($A29="","",IF($G29=الإعداد!$B$9,"نعم","لا"))</x:f>
      </x:c>
    </x:row>
    <x:row r="30">
      <x:c r="A30" s="56"/>
      <x:c r="B30" s="36"/>
      <x:c r="C30" s="36"/>
      <x:c r="D30" s="54" t="str">
        <x:f>IF($C30="","",IFERROR(INDEX(الفواتير!$C$6:$C$305,MATCH($C30,الفواتير!$B$6:$B$305,0)),""))</x:f>
      </x:c>
      <x:c r="E30" s="36"/>
      <x:c r="F30" s="58"/>
      <x:c r="G30" s="54" t="str">
        <x:f>IF($A30="","",YEAR($A30))</x:f>
      </x:c>
      <x:c r="H30" s="36"/>
      <x:c r="I30" s="54" t="str">
        <x:f>IF($A30="","",IF($G30=الإعداد!$B$9,"نعم","لا"))</x:f>
      </x:c>
    </x:row>
    <x:row r="31">
      <x:c r="A31" s="56"/>
      <x:c r="B31" s="36"/>
      <x:c r="C31" s="36"/>
      <x:c r="D31" s="54" t="str">
        <x:f>IF($C31="","",IFERROR(INDEX(الفواتير!$C$6:$C$305,MATCH($C31,الفواتير!$B$6:$B$305,0)),""))</x:f>
      </x:c>
      <x:c r="E31" s="36"/>
      <x:c r="F31" s="58"/>
      <x:c r="G31" s="54" t="str">
        <x:f>IF($A31="","",YEAR($A31))</x:f>
      </x:c>
      <x:c r="H31" s="36"/>
      <x:c r="I31" s="54" t="str">
        <x:f>IF($A31="","",IF($G31=الإعداد!$B$9,"نعم","لا"))</x:f>
      </x:c>
    </x:row>
    <x:row r="32">
      <x:c r="A32" s="56"/>
      <x:c r="B32" s="36"/>
      <x:c r="C32" s="36"/>
      <x:c r="D32" s="54" t="str">
        <x:f>IF($C32="","",IFERROR(INDEX(الفواتير!$C$6:$C$305,MATCH($C32,الفواتير!$B$6:$B$305,0)),""))</x:f>
      </x:c>
      <x:c r="E32" s="36"/>
      <x:c r="F32" s="58"/>
      <x:c r="G32" s="54" t="str">
        <x:f>IF($A32="","",YEAR($A32))</x:f>
      </x:c>
      <x:c r="H32" s="36"/>
      <x:c r="I32" s="54" t="str">
        <x:f>IF($A32="","",IF($G32=الإعداد!$B$9,"نعم","لا"))</x:f>
      </x:c>
    </x:row>
    <x:row r="33">
      <x:c r="A33" s="56"/>
      <x:c r="B33" s="36"/>
      <x:c r="C33" s="36"/>
      <x:c r="D33" s="54" t="str">
        <x:f>IF($C33="","",IFERROR(INDEX(الفواتير!$C$6:$C$305,MATCH($C33,الفواتير!$B$6:$B$305,0)),""))</x:f>
      </x:c>
      <x:c r="E33" s="36"/>
      <x:c r="F33" s="58"/>
      <x:c r="G33" s="54" t="str">
        <x:f>IF($A33="","",YEAR($A33))</x:f>
      </x:c>
      <x:c r="H33" s="36"/>
      <x:c r="I33" s="54" t="str">
        <x:f>IF($A33="","",IF($G33=الإعداد!$B$9,"نعم","لا"))</x:f>
      </x:c>
    </x:row>
    <x:row r="34">
      <x:c r="A34" s="56"/>
      <x:c r="B34" s="36"/>
      <x:c r="C34" s="36"/>
      <x:c r="D34" s="54" t="str">
        <x:f>IF($C34="","",IFERROR(INDEX(الفواتير!$C$6:$C$305,MATCH($C34,الفواتير!$B$6:$B$305,0)),""))</x:f>
      </x:c>
      <x:c r="E34" s="36"/>
      <x:c r="F34" s="58"/>
      <x:c r="G34" s="54" t="str">
        <x:f>IF($A34="","",YEAR($A34))</x:f>
      </x:c>
      <x:c r="H34" s="36"/>
      <x:c r="I34" s="54" t="str">
        <x:f>IF($A34="","",IF($G34=الإعداد!$B$9,"نعم","لا"))</x:f>
      </x:c>
    </x:row>
    <x:row r="35">
      <x:c r="A35" s="56"/>
      <x:c r="B35" s="36"/>
      <x:c r="C35" s="36"/>
      <x:c r="D35" s="54" t="str">
        <x:f>IF($C35="","",IFERROR(INDEX(الفواتير!$C$6:$C$305,MATCH($C35,الفواتير!$B$6:$B$305,0)),""))</x:f>
      </x:c>
      <x:c r="E35" s="36"/>
      <x:c r="F35" s="58"/>
      <x:c r="G35" s="54" t="str">
        <x:f>IF($A35="","",YEAR($A35))</x:f>
      </x:c>
      <x:c r="H35" s="36"/>
      <x:c r="I35" s="54" t="str">
        <x:f>IF($A35="","",IF($G35=الإعداد!$B$9,"نعم","لا"))</x:f>
      </x:c>
    </x:row>
    <x:row r="36">
      <x:c r="A36" s="56"/>
      <x:c r="B36" s="36"/>
      <x:c r="C36" s="36"/>
      <x:c r="D36" s="54" t="str">
        <x:f>IF($C36="","",IFERROR(INDEX(الفواتير!$C$6:$C$305,MATCH($C36,الفواتير!$B$6:$B$305,0)),""))</x:f>
      </x:c>
      <x:c r="E36" s="36"/>
      <x:c r="F36" s="58"/>
      <x:c r="G36" s="54" t="str">
        <x:f>IF($A36="","",YEAR($A36))</x:f>
      </x:c>
      <x:c r="H36" s="36"/>
      <x:c r="I36" s="54" t="str">
        <x:f>IF($A36="","",IF($G36=الإعداد!$B$9,"نعم","لا"))</x:f>
      </x:c>
    </x:row>
    <x:row r="37">
      <x:c r="A37" s="56"/>
      <x:c r="B37" s="36"/>
      <x:c r="C37" s="36"/>
      <x:c r="D37" s="54" t="str">
        <x:f>IF($C37="","",IFERROR(INDEX(الفواتير!$C$6:$C$305,MATCH($C37,الفواتير!$B$6:$B$305,0)),""))</x:f>
      </x:c>
      <x:c r="E37" s="36"/>
      <x:c r="F37" s="58"/>
      <x:c r="G37" s="54" t="str">
        <x:f>IF($A37="","",YEAR($A37))</x:f>
      </x:c>
      <x:c r="H37" s="36"/>
      <x:c r="I37" s="54" t="str">
        <x:f>IF($A37="","",IF($G37=الإعداد!$B$9,"نعم","لا"))</x:f>
      </x:c>
    </x:row>
    <x:row r="38">
      <x:c r="A38" s="56"/>
      <x:c r="B38" s="36"/>
      <x:c r="C38" s="36"/>
      <x:c r="D38" s="54" t="str">
        <x:f>IF($C38="","",IFERROR(INDEX(الفواتير!$C$6:$C$305,MATCH($C38,الفواتير!$B$6:$B$305,0)),""))</x:f>
      </x:c>
      <x:c r="E38" s="36"/>
      <x:c r="F38" s="58"/>
      <x:c r="G38" s="54" t="str">
        <x:f>IF($A38="","",YEAR($A38))</x:f>
      </x:c>
      <x:c r="H38" s="36"/>
      <x:c r="I38" s="54" t="str">
        <x:f>IF($A38="","",IF($G38=الإعداد!$B$9,"نعم","لا"))</x:f>
      </x:c>
    </x:row>
    <x:row r="39">
      <x:c r="A39" s="56"/>
      <x:c r="B39" s="36"/>
      <x:c r="C39" s="36"/>
      <x:c r="D39" s="54" t="str">
        <x:f>IF($C39="","",IFERROR(INDEX(الفواتير!$C$6:$C$305,MATCH($C39,الفواتير!$B$6:$B$305,0)),""))</x:f>
      </x:c>
      <x:c r="E39" s="36"/>
      <x:c r="F39" s="58"/>
      <x:c r="G39" s="54" t="str">
        <x:f>IF($A39="","",YEAR($A39))</x:f>
      </x:c>
      <x:c r="H39" s="36"/>
      <x:c r="I39" s="54" t="str">
        <x:f>IF($A39="","",IF($G39=الإعداد!$B$9,"نعم","لا"))</x:f>
      </x:c>
    </x:row>
    <x:row r="40">
      <x:c r="A40" s="56"/>
      <x:c r="B40" s="36"/>
      <x:c r="C40" s="36"/>
      <x:c r="D40" s="54" t="str">
        <x:f>IF($C40="","",IFERROR(INDEX(الفواتير!$C$6:$C$305,MATCH($C40,الفواتير!$B$6:$B$305,0)),""))</x:f>
      </x:c>
      <x:c r="E40" s="36"/>
      <x:c r="F40" s="58"/>
      <x:c r="G40" s="54" t="str">
        <x:f>IF($A40="","",YEAR($A40))</x:f>
      </x:c>
      <x:c r="H40" s="36"/>
      <x:c r="I40" s="54" t="str">
        <x:f>IF($A40="","",IF($G40=الإعداد!$B$9,"نعم","لا"))</x:f>
      </x:c>
    </x:row>
    <x:row r="41">
      <x:c r="A41" s="56"/>
      <x:c r="B41" s="36"/>
      <x:c r="C41" s="36"/>
      <x:c r="D41" s="54" t="str">
        <x:f>IF($C41="","",IFERROR(INDEX(الفواتير!$C$6:$C$305,MATCH($C41,الفواتير!$B$6:$B$305,0)),""))</x:f>
      </x:c>
      <x:c r="E41" s="36"/>
      <x:c r="F41" s="58"/>
      <x:c r="G41" s="54" t="str">
        <x:f>IF($A41="","",YEAR($A41))</x:f>
      </x:c>
      <x:c r="H41" s="36"/>
      <x:c r="I41" s="54" t="str">
        <x:f>IF($A41="","",IF($G41=الإعداد!$B$9,"نعم","لا"))</x:f>
      </x:c>
    </x:row>
    <x:row r="42">
      <x:c r="A42" s="56"/>
      <x:c r="B42" s="36"/>
      <x:c r="C42" s="36"/>
      <x:c r="D42" s="54" t="str">
        <x:f>IF($C42="","",IFERROR(INDEX(الفواتير!$C$6:$C$305,MATCH($C42,الفواتير!$B$6:$B$305,0)),""))</x:f>
      </x:c>
      <x:c r="E42" s="36"/>
      <x:c r="F42" s="58"/>
      <x:c r="G42" s="54" t="str">
        <x:f>IF($A42="","",YEAR($A42))</x:f>
      </x:c>
      <x:c r="H42" s="36"/>
      <x:c r="I42" s="54" t="str">
        <x:f>IF($A42="","",IF($G42=الإعداد!$B$9,"نعم","لا"))</x:f>
      </x:c>
    </x:row>
    <x:row r="43">
      <x:c r="A43" s="56"/>
      <x:c r="B43" s="36"/>
      <x:c r="C43" s="36"/>
      <x:c r="D43" s="54" t="str">
        <x:f>IF($C43="","",IFERROR(INDEX(الفواتير!$C$6:$C$305,MATCH($C43,الفواتير!$B$6:$B$305,0)),""))</x:f>
      </x:c>
      <x:c r="E43" s="36"/>
      <x:c r="F43" s="58"/>
      <x:c r="G43" s="54" t="str">
        <x:f>IF($A43="","",YEAR($A43))</x:f>
      </x:c>
      <x:c r="H43" s="36"/>
      <x:c r="I43" s="54" t="str">
        <x:f>IF($A43="","",IF($G43=الإعداد!$B$9,"نعم","لا"))</x:f>
      </x:c>
    </x:row>
    <x:row r="44">
      <x:c r="A44" s="56"/>
      <x:c r="B44" s="36"/>
      <x:c r="C44" s="36"/>
      <x:c r="D44" s="54" t="str">
        <x:f>IF($C44="","",IFERROR(INDEX(الفواتير!$C$6:$C$305,MATCH($C44,الفواتير!$B$6:$B$305,0)),""))</x:f>
      </x:c>
      <x:c r="E44" s="36"/>
      <x:c r="F44" s="58"/>
      <x:c r="G44" s="54" t="str">
        <x:f>IF($A44="","",YEAR($A44))</x:f>
      </x:c>
      <x:c r="H44" s="36"/>
      <x:c r="I44" s="54" t="str">
        <x:f>IF($A44="","",IF($G44=الإعداد!$B$9,"نعم","لا"))</x:f>
      </x:c>
    </x:row>
    <x:row r="45">
      <x:c r="A45" s="56"/>
      <x:c r="B45" s="36"/>
      <x:c r="C45" s="36"/>
      <x:c r="D45" s="54" t="str">
        <x:f>IF($C45="","",IFERROR(INDEX(الفواتير!$C$6:$C$305,MATCH($C45,الفواتير!$B$6:$B$305,0)),""))</x:f>
      </x:c>
      <x:c r="E45" s="36"/>
      <x:c r="F45" s="58"/>
      <x:c r="G45" s="54" t="str">
        <x:f>IF($A45="","",YEAR($A45))</x:f>
      </x:c>
      <x:c r="H45" s="36"/>
      <x:c r="I45" s="54" t="str">
        <x:f>IF($A45="","",IF($G45=الإعداد!$B$9,"نعم","لا"))</x:f>
      </x:c>
    </x:row>
    <x:row r="46">
      <x:c r="A46" s="56"/>
      <x:c r="B46" s="36"/>
      <x:c r="C46" s="36"/>
      <x:c r="D46" s="54" t="str">
        <x:f>IF($C46="","",IFERROR(INDEX(الفواتير!$C$6:$C$305,MATCH($C46,الفواتير!$B$6:$B$305,0)),""))</x:f>
      </x:c>
      <x:c r="E46" s="36"/>
      <x:c r="F46" s="58"/>
      <x:c r="G46" s="54" t="str">
        <x:f>IF($A46="","",YEAR($A46))</x:f>
      </x:c>
      <x:c r="H46" s="36"/>
      <x:c r="I46" s="54" t="str">
        <x:f>IF($A46="","",IF($G46=الإعداد!$B$9,"نعم","لا"))</x:f>
      </x:c>
    </x:row>
    <x:row r="47">
      <x:c r="A47" s="56"/>
      <x:c r="B47" s="36"/>
      <x:c r="C47" s="36"/>
      <x:c r="D47" s="54" t="str">
        <x:f>IF($C47="","",IFERROR(INDEX(الفواتير!$C$6:$C$305,MATCH($C47,الفواتير!$B$6:$B$305,0)),""))</x:f>
      </x:c>
      <x:c r="E47" s="36"/>
      <x:c r="F47" s="58"/>
      <x:c r="G47" s="54" t="str">
        <x:f>IF($A47="","",YEAR($A47))</x:f>
      </x:c>
      <x:c r="H47" s="36"/>
      <x:c r="I47" s="54" t="str">
        <x:f>IF($A47="","",IF($G47=الإعداد!$B$9,"نعم","لا"))</x:f>
      </x:c>
    </x:row>
    <x:row r="48">
      <x:c r="A48" s="56"/>
      <x:c r="B48" s="36"/>
      <x:c r="C48" s="36"/>
      <x:c r="D48" s="54" t="str">
        <x:f>IF($C48="","",IFERROR(INDEX(الفواتير!$C$6:$C$305,MATCH($C48,الفواتير!$B$6:$B$305,0)),""))</x:f>
      </x:c>
      <x:c r="E48" s="36"/>
      <x:c r="F48" s="58"/>
      <x:c r="G48" s="54" t="str">
        <x:f>IF($A48="","",YEAR($A48))</x:f>
      </x:c>
      <x:c r="H48" s="36"/>
      <x:c r="I48" s="54" t="str">
        <x:f>IF($A48="","",IF($G48=الإعداد!$B$9,"نعم","لا"))</x:f>
      </x:c>
    </x:row>
    <x:row r="49">
      <x:c r="A49" s="56"/>
      <x:c r="B49" s="36"/>
      <x:c r="C49" s="36"/>
      <x:c r="D49" s="54" t="str">
        <x:f>IF($C49="","",IFERROR(INDEX(الفواتير!$C$6:$C$305,MATCH($C49,الفواتير!$B$6:$B$305,0)),""))</x:f>
      </x:c>
      <x:c r="E49" s="36"/>
      <x:c r="F49" s="58"/>
      <x:c r="G49" s="54" t="str">
        <x:f>IF($A49="","",YEAR($A49))</x:f>
      </x:c>
      <x:c r="H49" s="36"/>
      <x:c r="I49" s="54" t="str">
        <x:f>IF($A49="","",IF($G49=الإعداد!$B$9,"نعم","لا"))</x:f>
      </x:c>
    </x:row>
    <x:row r="50">
      <x:c r="A50" s="56"/>
      <x:c r="B50" s="36"/>
      <x:c r="C50" s="36"/>
      <x:c r="D50" s="54" t="str">
        <x:f>IF($C50="","",IFERROR(INDEX(الفواتير!$C$6:$C$305,MATCH($C50,الفواتير!$B$6:$B$305,0)),""))</x:f>
      </x:c>
      <x:c r="E50" s="36"/>
      <x:c r="F50" s="58"/>
      <x:c r="G50" s="54" t="str">
        <x:f>IF($A50="","",YEAR($A50))</x:f>
      </x:c>
      <x:c r="H50" s="36"/>
      <x:c r="I50" s="54" t="str">
        <x:f>IF($A50="","",IF($G50=الإعداد!$B$9,"نعم","لا"))</x:f>
      </x:c>
    </x:row>
    <x:row r="51">
      <x:c r="A51" s="56"/>
      <x:c r="B51" s="36"/>
      <x:c r="C51" s="36"/>
      <x:c r="D51" s="54" t="str">
        <x:f>IF($C51="","",IFERROR(INDEX(الفواتير!$C$6:$C$305,MATCH($C51,الفواتير!$B$6:$B$305,0)),""))</x:f>
      </x:c>
      <x:c r="E51" s="36"/>
      <x:c r="F51" s="58"/>
      <x:c r="G51" s="54" t="str">
        <x:f>IF($A51="","",YEAR($A51))</x:f>
      </x:c>
      <x:c r="H51" s="36"/>
      <x:c r="I51" s="54" t="str">
        <x:f>IF($A51="","",IF($G51=الإعداد!$B$9,"نعم","لا"))</x:f>
      </x:c>
    </x:row>
    <x:row r="52">
      <x:c r="A52" s="56"/>
      <x:c r="B52" s="36"/>
      <x:c r="C52" s="36"/>
      <x:c r="D52" s="54" t="str">
        <x:f>IF($C52="","",IFERROR(INDEX(الفواتير!$C$6:$C$305,MATCH($C52,الفواتير!$B$6:$B$305,0)),""))</x:f>
      </x:c>
      <x:c r="E52" s="36"/>
      <x:c r="F52" s="58"/>
      <x:c r="G52" s="54" t="str">
        <x:f>IF($A52="","",YEAR($A52))</x:f>
      </x:c>
      <x:c r="H52" s="36"/>
      <x:c r="I52" s="54" t="str">
        <x:f>IF($A52="","",IF($G52=الإعداد!$B$9,"نعم","لا"))</x:f>
      </x:c>
    </x:row>
    <x:row r="53">
      <x:c r="A53" s="56"/>
      <x:c r="B53" s="36"/>
      <x:c r="C53" s="36"/>
      <x:c r="D53" s="54" t="str">
        <x:f>IF($C53="","",IFERROR(INDEX(الفواتير!$C$6:$C$305,MATCH($C53,الفواتير!$B$6:$B$305,0)),""))</x:f>
      </x:c>
      <x:c r="E53" s="36"/>
      <x:c r="F53" s="58"/>
      <x:c r="G53" s="54" t="str">
        <x:f>IF($A53="","",YEAR($A53))</x:f>
      </x:c>
      <x:c r="H53" s="36"/>
      <x:c r="I53" s="54" t="str">
        <x:f>IF($A53="","",IF($G53=الإعداد!$B$9,"نعم","لا"))</x:f>
      </x:c>
    </x:row>
    <x:row r="54">
      <x:c r="A54" s="56"/>
      <x:c r="B54" s="36"/>
      <x:c r="C54" s="36"/>
      <x:c r="D54" s="54" t="str">
        <x:f>IF($C54="","",IFERROR(INDEX(الفواتير!$C$6:$C$305,MATCH($C54,الفواتير!$B$6:$B$305,0)),""))</x:f>
      </x:c>
      <x:c r="E54" s="36"/>
      <x:c r="F54" s="58"/>
      <x:c r="G54" s="54" t="str">
        <x:f>IF($A54="","",YEAR($A54))</x:f>
      </x:c>
      <x:c r="H54" s="36"/>
      <x:c r="I54" s="54" t="str">
        <x:f>IF($A54="","",IF($G54=الإعداد!$B$9,"نعم","لا"))</x:f>
      </x:c>
    </x:row>
    <x:row r="55">
      <x:c r="A55" s="56"/>
      <x:c r="B55" s="36"/>
      <x:c r="C55" s="36"/>
      <x:c r="D55" s="54" t="str">
        <x:f>IF($C55="","",IFERROR(INDEX(الفواتير!$C$6:$C$305,MATCH($C55,الفواتير!$B$6:$B$305,0)),""))</x:f>
      </x:c>
      <x:c r="E55" s="36"/>
      <x:c r="F55" s="58"/>
      <x:c r="G55" s="54" t="str">
        <x:f>IF($A55="","",YEAR($A55))</x:f>
      </x:c>
      <x:c r="H55" s="36"/>
      <x:c r="I55" s="54" t="str">
        <x:f>IF($A55="","",IF($G55=الإعداد!$B$9,"نعم","لا"))</x:f>
      </x:c>
    </x:row>
    <x:row r="56">
      <x:c r="A56" s="56"/>
      <x:c r="B56" s="36"/>
      <x:c r="C56" s="36"/>
      <x:c r="D56" s="54" t="str">
        <x:f>IF($C56="","",IFERROR(INDEX(الفواتير!$C$6:$C$305,MATCH($C56,الفواتير!$B$6:$B$305,0)),""))</x:f>
      </x:c>
      <x:c r="E56" s="36"/>
      <x:c r="F56" s="58"/>
      <x:c r="G56" s="54" t="str">
        <x:f>IF($A56="","",YEAR($A56))</x:f>
      </x:c>
      <x:c r="H56" s="36"/>
      <x:c r="I56" s="54" t="str">
        <x:f>IF($A56="","",IF($G56=الإعداد!$B$9,"نعم","لا"))</x:f>
      </x:c>
    </x:row>
    <x:row r="57">
      <x:c r="A57" s="56"/>
      <x:c r="B57" s="36"/>
      <x:c r="C57" s="36"/>
      <x:c r="D57" s="54" t="str">
        <x:f>IF($C57="","",IFERROR(INDEX(الفواتير!$C$6:$C$305,MATCH($C57,الفواتير!$B$6:$B$305,0)),""))</x:f>
      </x:c>
      <x:c r="E57" s="36"/>
      <x:c r="F57" s="58"/>
      <x:c r="G57" s="54" t="str">
        <x:f>IF($A57="","",YEAR($A57))</x:f>
      </x:c>
      <x:c r="H57" s="36"/>
      <x:c r="I57" s="54" t="str">
        <x:f>IF($A57="","",IF($G57=الإعداد!$B$9,"نعم","لا"))</x:f>
      </x:c>
    </x:row>
    <x:row r="58">
      <x:c r="A58" s="56"/>
      <x:c r="B58" s="36"/>
      <x:c r="C58" s="36"/>
      <x:c r="D58" s="54" t="str">
        <x:f>IF($C58="","",IFERROR(INDEX(الفواتير!$C$6:$C$305,MATCH($C58,الفواتير!$B$6:$B$305,0)),""))</x:f>
      </x:c>
      <x:c r="E58" s="36"/>
      <x:c r="F58" s="58"/>
      <x:c r="G58" s="54" t="str">
        <x:f>IF($A58="","",YEAR($A58))</x:f>
      </x:c>
      <x:c r="H58" s="36"/>
      <x:c r="I58" s="54" t="str">
        <x:f>IF($A58="","",IF($G58=الإعداد!$B$9,"نعم","لا"))</x:f>
      </x:c>
    </x:row>
    <x:row r="59">
      <x:c r="A59" s="56"/>
      <x:c r="B59" s="36"/>
      <x:c r="C59" s="36"/>
      <x:c r="D59" s="54" t="str">
        <x:f>IF($C59="","",IFERROR(INDEX(الفواتير!$C$6:$C$305,MATCH($C59,الفواتير!$B$6:$B$305,0)),""))</x:f>
      </x:c>
      <x:c r="E59" s="36"/>
      <x:c r="F59" s="58"/>
      <x:c r="G59" s="54" t="str">
        <x:f>IF($A59="","",YEAR($A59))</x:f>
      </x:c>
      <x:c r="H59" s="36"/>
      <x:c r="I59" s="54" t="str">
        <x:f>IF($A59="","",IF($G59=الإعداد!$B$9,"نعم","لا"))</x:f>
      </x:c>
    </x:row>
    <x:row r="60">
      <x:c r="A60" s="56"/>
      <x:c r="B60" s="36"/>
      <x:c r="C60" s="36"/>
      <x:c r="D60" s="54" t="str">
        <x:f>IF($C60="","",IFERROR(INDEX(الفواتير!$C$6:$C$305,MATCH($C60,الفواتير!$B$6:$B$305,0)),""))</x:f>
      </x:c>
      <x:c r="E60" s="36"/>
      <x:c r="F60" s="58"/>
      <x:c r="G60" s="54" t="str">
        <x:f>IF($A60="","",YEAR($A60))</x:f>
      </x:c>
      <x:c r="H60" s="36"/>
      <x:c r="I60" s="54" t="str">
        <x:f>IF($A60="","",IF($G60=الإعداد!$B$9,"نعم","لا"))</x:f>
      </x:c>
    </x:row>
    <x:row r="61">
      <x:c r="A61" s="56"/>
      <x:c r="B61" s="36"/>
      <x:c r="C61" s="36"/>
      <x:c r="D61" s="54" t="str">
        <x:f>IF($C61="","",IFERROR(INDEX(الفواتير!$C$6:$C$305,MATCH($C61,الفواتير!$B$6:$B$305,0)),""))</x:f>
      </x:c>
      <x:c r="E61" s="36"/>
      <x:c r="F61" s="58"/>
      <x:c r="G61" s="54" t="str">
        <x:f>IF($A61="","",YEAR($A61))</x:f>
      </x:c>
      <x:c r="H61" s="36"/>
      <x:c r="I61" s="54" t="str">
        <x:f>IF($A61="","",IF($G61=الإعداد!$B$9,"نعم","لا"))</x:f>
      </x:c>
    </x:row>
    <x:row r="62">
      <x:c r="A62" s="56"/>
      <x:c r="B62" s="36"/>
      <x:c r="C62" s="36"/>
      <x:c r="D62" s="54" t="str">
        <x:f>IF($C62="","",IFERROR(INDEX(الفواتير!$C$6:$C$305,MATCH($C62,الفواتير!$B$6:$B$305,0)),""))</x:f>
      </x:c>
      <x:c r="E62" s="36"/>
      <x:c r="F62" s="58"/>
      <x:c r="G62" s="54" t="str">
        <x:f>IF($A62="","",YEAR($A62))</x:f>
      </x:c>
      <x:c r="H62" s="36"/>
      <x:c r="I62" s="54" t="str">
        <x:f>IF($A62="","",IF($G62=الإعداد!$B$9,"نعم","لا"))</x:f>
      </x:c>
    </x:row>
    <x:row r="63">
      <x:c r="A63" s="56"/>
      <x:c r="B63" s="36"/>
      <x:c r="C63" s="36"/>
      <x:c r="D63" s="54" t="str">
        <x:f>IF($C63="","",IFERROR(INDEX(الفواتير!$C$6:$C$305,MATCH($C63,الفواتير!$B$6:$B$305,0)),""))</x:f>
      </x:c>
      <x:c r="E63" s="36"/>
      <x:c r="F63" s="58"/>
      <x:c r="G63" s="54" t="str">
        <x:f>IF($A63="","",YEAR($A63))</x:f>
      </x:c>
      <x:c r="H63" s="36"/>
      <x:c r="I63" s="54" t="str">
        <x:f>IF($A63="","",IF($G63=الإعداد!$B$9,"نعم","لا"))</x:f>
      </x:c>
    </x:row>
    <x:row r="64">
      <x:c r="A64" s="56"/>
      <x:c r="B64" s="36"/>
      <x:c r="C64" s="36"/>
      <x:c r="D64" s="54" t="str">
        <x:f>IF($C64="","",IFERROR(INDEX(الفواتير!$C$6:$C$305,MATCH($C64,الفواتير!$B$6:$B$305,0)),""))</x:f>
      </x:c>
      <x:c r="E64" s="36"/>
      <x:c r="F64" s="58"/>
      <x:c r="G64" s="54" t="str">
        <x:f>IF($A64="","",YEAR($A64))</x:f>
      </x:c>
      <x:c r="H64" s="36"/>
      <x:c r="I64" s="54" t="str">
        <x:f>IF($A64="","",IF($G64=الإعداد!$B$9,"نعم","لا"))</x:f>
      </x:c>
    </x:row>
    <x:row r="65">
      <x:c r="A65" s="56"/>
      <x:c r="B65" s="36"/>
      <x:c r="C65" s="36"/>
      <x:c r="D65" s="54" t="str">
        <x:f>IF($C65="","",IFERROR(INDEX(الفواتير!$C$6:$C$305,MATCH($C65,الفواتير!$B$6:$B$305,0)),""))</x:f>
      </x:c>
      <x:c r="E65" s="36"/>
      <x:c r="F65" s="58"/>
      <x:c r="G65" s="54" t="str">
        <x:f>IF($A65="","",YEAR($A65))</x:f>
      </x:c>
      <x:c r="H65" s="36"/>
      <x:c r="I65" s="54" t="str">
        <x:f>IF($A65="","",IF($G65=الإعداد!$B$9,"نعم","لا"))</x:f>
      </x:c>
    </x:row>
    <x:row r="66">
      <x:c r="A66" s="56"/>
      <x:c r="B66" s="36"/>
      <x:c r="C66" s="36"/>
      <x:c r="D66" s="54" t="str">
        <x:f>IF($C66="","",IFERROR(INDEX(الفواتير!$C$6:$C$305,MATCH($C66,الفواتير!$B$6:$B$305,0)),""))</x:f>
      </x:c>
      <x:c r="E66" s="36"/>
      <x:c r="F66" s="58"/>
      <x:c r="G66" s="54" t="str">
        <x:f>IF($A66="","",YEAR($A66))</x:f>
      </x:c>
      <x:c r="H66" s="36"/>
      <x:c r="I66" s="54" t="str">
        <x:f>IF($A66="","",IF($G66=الإعداد!$B$9,"نعم","لا"))</x:f>
      </x:c>
    </x:row>
    <x:row r="67">
      <x:c r="A67" s="56"/>
      <x:c r="B67" s="36"/>
      <x:c r="C67" s="36"/>
      <x:c r="D67" s="54" t="str">
        <x:f>IF($C67="","",IFERROR(INDEX(الفواتير!$C$6:$C$305,MATCH($C67,الفواتير!$B$6:$B$305,0)),""))</x:f>
      </x:c>
      <x:c r="E67" s="36"/>
      <x:c r="F67" s="58"/>
      <x:c r="G67" s="54" t="str">
        <x:f>IF($A67="","",YEAR($A67))</x:f>
      </x:c>
      <x:c r="H67" s="36"/>
      <x:c r="I67" s="54" t="str">
        <x:f>IF($A67="","",IF($G67=الإعداد!$B$9,"نعم","لا"))</x:f>
      </x:c>
    </x:row>
    <x:row r="68">
      <x:c r="A68" s="56"/>
      <x:c r="B68" s="36"/>
      <x:c r="C68" s="36"/>
      <x:c r="D68" s="54" t="str">
        <x:f>IF($C68="","",IFERROR(INDEX(الفواتير!$C$6:$C$305,MATCH($C68,الفواتير!$B$6:$B$305,0)),""))</x:f>
      </x:c>
      <x:c r="E68" s="36"/>
      <x:c r="F68" s="58"/>
      <x:c r="G68" s="54" t="str">
        <x:f>IF($A68="","",YEAR($A68))</x:f>
      </x:c>
      <x:c r="H68" s="36"/>
      <x:c r="I68" s="54" t="str">
        <x:f>IF($A68="","",IF($G68=الإعداد!$B$9,"نعم","لا"))</x:f>
      </x:c>
    </x:row>
    <x:row r="69">
      <x:c r="A69" s="56"/>
      <x:c r="B69" s="36"/>
      <x:c r="C69" s="36"/>
      <x:c r="D69" s="54" t="str">
        <x:f>IF($C69="","",IFERROR(INDEX(الفواتير!$C$6:$C$305,MATCH($C69,الفواتير!$B$6:$B$305,0)),""))</x:f>
      </x:c>
      <x:c r="E69" s="36"/>
      <x:c r="F69" s="58"/>
      <x:c r="G69" s="54" t="str">
        <x:f>IF($A69="","",YEAR($A69))</x:f>
      </x:c>
      <x:c r="H69" s="36"/>
      <x:c r="I69" s="54" t="str">
        <x:f>IF($A69="","",IF($G69=الإعداد!$B$9,"نعم","لا"))</x:f>
      </x:c>
    </x:row>
    <x:row r="70">
      <x:c r="A70" s="56"/>
      <x:c r="B70" s="36"/>
      <x:c r="C70" s="36"/>
      <x:c r="D70" s="54" t="str">
        <x:f>IF($C70="","",IFERROR(INDEX(الفواتير!$C$6:$C$305,MATCH($C70,الفواتير!$B$6:$B$305,0)),""))</x:f>
      </x:c>
      <x:c r="E70" s="36"/>
      <x:c r="F70" s="58"/>
      <x:c r="G70" s="54" t="str">
        <x:f>IF($A70="","",YEAR($A70))</x:f>
      </x:c>
      <x:c r="H70" s="36"/>
      <x:c r="I70" s="54" t="str">
        <x:f>IF($A70="","",IF($G70=الإعداد!$B$9,"نعم","لا"))</x:f>
      </x:c>
    </x:row>
    <x:row r="71">
      <x:c r="A71" s="56"/>
      <x:c r="B71" s="36"/>
      <x:c r="C71" s="36"/>
      <x:c r="D71" s="54" t="str">
        <x:f>IF($C71="","",IFERROR(INDEX(الفواتير!$C$6:$C$305,MATCH($C71,الفواتير!$B$6:$B$305,0)),""))</x:f>
      </x:c>
      <x:c r="E71" s="36"/>
      <x:c r="F71" s="58"/>
      <x:c r="G71" s="54" t="str">
        <x:f>IF($A71="","",YEAR($A71))</x:f>
      </x:c>
      <x:c r="H71" s="36"/>
      <x:c r="I71" s="54" t="str">
        <x:f>IF($A71="","",IF($G71=الإعداد!$B$9,"نعم","لا"))</x:f>
      </x:c>
    </x:row>
    <x:row r="72">
      <x:c r="A72" s="56"/>
      <x:c r="B72" s="36"/>
      <x:c r="C72" s="36"/>
      <x:c r="D72" s="54" t="str">
        <x:f>IF($C72="","",IFERROR(INDEX(الفواتير!$C$6:$C$305,MATCH($C72,الفواتير!$B$6:$B$305,0)),""))</x:f>
      </x:c>
      <x:c r="E72" s="36"/>
      <x:c r="F72" s="58"/>
      <x:c r="G72" s="54" t="str">
        <x:f>IF($A72="","",YEAR($A72))</x:f>
      </x:c>
      <x:c r="H72" s="36"/>
      <x:c r="I72" s="54" t="str">
        <x:f>IF($A72="","",IF($G72=الإعداد!$B$9,"نعم","لا"))</x:f>
      </x:c>
    </x:row>
    <x:row r="73">
      <x:c r="A73" s="56"/>
      <x:c r="B73" s="36"/>
      <x:c r="C73" s="36"/>
      <x:c r="D73" s="54" t="str">
        <x:f>IF($C73="","",IFERROR(INDEX(الفواتير!$C$6:$C$305,MATCH($C73,الفواتير!$B$6:$B$305,0)),""))</x:f>
      </x:c>
      <x:c r="E73" s="36"/>
      <x:c r="F73" s="58"/>
      <x:c r="G73" s="54" t="str">
        <x:f>IF($A73="","",YEAR($A73))</x:f>
      </x:c>
      <x:c r="H73" s="36"/>
      <x:c r="I73" s="54" t="str">
        <x:f>IF($A73="","",IF($G73=الإعداد!$B$9,"نعم","لا"))</x:f>
      </x:c>
    </x:row>
    <x:row r="74">
      <x:c r="A74" s="56"/>
      <x:c r="B74" s="36"/>
      <x:c r="C74" s="36"/>
      <x:c r="D74" s="54" t="str">
        <x:f>IF($C74="","",IFERROR(INDEX(الفواتير!$C$6:$C$305,MATCH($C74,الفواتير!$B$6:$B$305,0)),""))</x:f>
      </x:c>
      <x:c r="E74" s="36"/>
      <x:c r="F74" s="58"/>
      <x:c r="G74" s="54" t="str">
        <x:f>IF($A74="","",YEAR($A74))</x:f>
      </x:c>
      <x:c r="H74" s="36"/>
      <x:c r="I74" s="54" t="str">
        <x:f>IF($A74="","",IF($G74=الإعداد!$B$9,"نعم","لا"))</x:f>
      </x:c>
    </x:row>
    <x:row r="75">
      <x:c r="A75" s="56"/>
      <x:c r="B75" s="36"/>
      <x:c r="C75" s="36"/>
      <x:c r="D75" s="54" t="str">
        <x:f>IF($C75="","",IFERROR(INDEX(الفواتير!$C$6:$C$305,MATCH($C75,الفواتير!$B$6:$B$305,0)),""))</x:f>
      </x:c>
      <x:c r="E75" s="36"/>
      <x:c r="F75" s="58"/>
      <x:c r="G75" s="54" t="str">
        <x:f>IF($A75="","",YEAR($A75))</x:f>
      </x:c>
      <x:c r="H75" s="36"/>
      <x:c r="I75" s="54" t="str">
        <x:f>IF($A75="","",IF($G75=الإعداد!$B$9,"نعم","لا"))</x:f>
      </x:c>
    </x:row>
    <x:row r="76">
      <x:c r="A76" s="56"/>
      <x:c r="B76" s="36"/>
      <x:c r="C76" s="36"/>
      <x:c r="D76" s="54" t="str">
        <x:f>IF($C76="","",IFERROR(INDEX(الفواتير!$C$6:$C$305,MATCH($C76,الفواتير!$B$6:$B$305,0)),""))</x:f>
      </x:c>
      <x:c r="E76" s="36"/>
      <x:c r="F76" s="58"/>
      <x:c r="G76" s="54" t="str">
        <x:f>IF($A76="","",YEAR($A76))</x:f>
      </x:c>
      <x:c r="H76" s="36"/>
      <x:c r="I76" s="54" t="str">
        <x:f>IF($A76="","",IF($G76=الإعداد!$B$9,"نعم","لا"))</x:f>
      </x:c>
    </x:row>
    <x:row r="77">
      <x:c r="A77" s="56"/>
      <x:c r="B77" s="36"/>
      <x:c r="C77" s="36"/>
      <x:c r="D77" s="54" t="str">
        <x:f>IF($C77="","",IFERROR(INDEX(الفواتير!$C$6:$C$305,MATCH($C77,الفواتير!$B$6:$B$305,0)),""))</x:f>
      </x:c>
      <x:c r="E77" s="36"/>
      <x:c r="F77" s="58"/>
      <x:c r="G77" s="54" t="str">
        <x:f>IF($A77="","",YEAR($A77))</x:f>
      </x:c>
      <x:c r="H77" s="36"/>
      <x:c r="I77" s="54" t="str">
        <x:f>IF($A77="","",IF($G77=الإعداد!$B$9,"نعم","لا"))</x:f>
      </x:c>
    </x:row>
    <x:row r="78">
      <x:c r="A78" s="56"/>
      <x:c r="B78" s="36"/>
      <x:c r="C78" s="36"/>
      <x:c r="D78" s="54" t="str">
        <x:f>IF($C78="","",IFERROR(INDEX(الفواتير!$C$6:$C$305,MATCH($C78,الفواتير!$B$6:$B$305,0)),""))</x:f>
      </x:c>
      <x:c r="E78" s="36"/>
      <x:c r="F78" s="58"/>
      <x:c r="G78" s="54" t="str">
        <x:f>IF($A78="","",YEAR($A78))</x:f>
      </x:c>
      <x:c r="H78" s="36"/>
      <x:c r="I78" s="54" t="str">
        <x:f>IF($A78="","",IF($G78=الإعداد!$B$9,"نعم","لا"))</x:f>
      </x:c>
    </x:row>
    <x:row r="79">
      <x:c r="A79" s="56"/>
      <x:c r="B79" s="36"/>
      <x:c r="C79" s="36"/>
      <x:c r="D79" s="54" t="str">
        <x:f>IF($C79="","",IFERROR(INDEX(الفواتير!$C$6:$C$305,MATCH($C79,الفواتير!$B$6:$B$305,0)),""))</x:f>
      </x:c>
      <x:c r="E79" s="36"/>
      <x:c r="F79" s="58"/>
      <x:c r="G79" s="54" t="str">
        <x:f>IF($A79="","",YEAR($A79))</x:f>
      </x:c>
      <x:c r="H79" s="36"/>
      <x:c r="I79" s="54" t="str">
        <x:f>IF($A79="","",IF($G79=الإعداد!$B$9,"نعم","لا"))</x:f>
      </x:c>
    </x:row>
    <x:row r="80">
      <x:c r="A80" s="56"/>
      <x:c r="B80" s="36"/>
      <x:c r="C80" s="36"/>
      <x:c r="D80" s="54" t="str">
        <x:f>IF($C80="","",IFERROR(INDEX(الفواتير!$C$6:$C$305,MATCH($C80,الفواتير!$B$6:$B$305,0)),""))</x:f>
      </x:c>
      <x:c r="E80" s="36"/>
      <x:c r="F80" s="58"/>
      <x:c r="G80" s="54" t="str">
        <x:f>IF($A80="","",YEAR($A80))</x:f>
      </x:c>
      <x:c r="H80" s="36"/>
      <x:c r="I80" s="54" t="str">
        <x:f>IF($A80="","",IF($G80=الإعداد!$B$9,"نعم","لا"))</x:f>
      </x:c>
    </x:row>
    <x:row r="81">
      <x:c r="A81" s="56"/>
      <x:c r="B81" s="36"/>
      <x:c r="C81" s="36"/>
      <x:c r="D81" s="54" t="str">
        <x:f>IF($C81="","",IFERROR(INDEX(الفواتير!$C$6:$C$305,MATCH($C81,الفواتير!$B$6:$B$305,0)),""))</x:f>
      </x:c>
      <x:c r="E81" s="36"/>
      <x:c r="F81" s="58"/>
      <x:c r="G81" s="54" t="str">
        <x:f>IF($A81="","",YEAR($A81))</x:f>
      </x:c>
      <x:c r="H81" s="36"/>
      <x:c r="I81" s="54" t="str">
        <x:f>IF($A81="","",IF($G81=الإعداد!$B$9,"نعم","لا"))</x:f>
      </x:c>
    </x:row>
    <x:row r="82">
      <x:c r="A82" s="56"/>
      <x:c r="B82" s="36"/>
      <x:c r="C82" s="36"/>
      <x:c r="D82" s="54" t="str">
        <x:f>IF($C82="","",IFERROR(INDEX(الفواتير!$C$6:$C$305,MATCH($C82,الفواتير!$B$6:$B$305,0)),""))</x:f>
      </x:c>
      <x:c r="E82" s="36"/>
      <x:c r="F82" s="58"/>
      <x:c r="G82" s="54" t="str">
        <x:f>IF($A82="","",YEAR($A82))</x:f>
      </x:c>
      <x:c r="H82" s="36"/>
      <x:c r="I82" s="54" t="str">
        <x:f>IF($A82="","",IF($G82=الإعداد!$B$9,"نعم","لا"))</x:f>
      </x:c>
    </x:row>
    <x:row r="83">
      <x:c r="A83" s="56"/>
      <x:c r="B83" s="36"/>
      <x:c r="C83" s="36"/>
      <x:c r="D83" s="54" t="str">
        <x:f>IF($C83="","",IFERROR(INDEX(الفواتير!$C$6:$C$305,MATCH($C83,الفواتير!$B$6:$B$305,0)),""))</x:f>
      </x:c>
      <x:c r="E83" s="36"/>
      <x:c r="F83" s="58"/>
      <x:c r="G83" s="54" t="str">
        <x:f>IF($A83="","",YEAR($A83))</x:f>
      </x:c>
      <x:c r="H83" s="36"/>
      <x:c r="I83" s="54" t="str">
        <x:f>IF($A83="","",IF($G83=الإعداد!$B$9,"نعم","لا"))</x:f>
      </x:c>
    </x:row>
    <x:row r="84">
      <x:c r="A84" s="56"/>
      <x:c r="B84" s="36"/>
      <x:c r="C84" s="36"/>
      <x:c r="D84" s="54" t="str">
        <x:f>IF($C84="","",IFERROR(INDEX(الفواتير!$C$6:$C$305,MATCH($C84,الفواتير!$B$6:$B$305,0)),""))</x:f>
      </x:c>
      <x:c r="E84" s="36"/>
      <x:c r="F84" s="58"/>
      <x:c r="G84" s="54" t="str">
        <x:f>IF($A84="","",YEAR($A84))</x:f>
      </x:c>
      <x:c r="H84" s="36"/>
      <x:c r="I84" s="54" t="str">
        <x:f>IF($A84="","",IF($G84=الإعداد!$B$9,"نعم","لا"))</x:f>
      </x:c>
    </x:row>
    <x:row r="85">
      <x:c r="A85" s="56"/>
      <x:c r="B85" s="36"/>
      <x:c r="C85" s="36"/>
      <x:c r="D85" s="54" t="str">
        <x:f>IF($C85="","",IFERROR(INDEX(الفواتير!$C$6:$C$305,MATCH($C85,الفواتير!$B$6:$B$305,0)),""))</x:f>
      </x:c>
      <x:c r="E85" s="36"/>
      <x:c r="F85" s="58"/>
      <x:c r="G85" s="54" t="str">
        <x:f>IF($A85="","",YEAR($A85))</x:f>
      </x:c>
      <x:c r="H85" s="36"/>
      <x:c r="I85" s="54" t="str">
        <x:f>IF($A85="","",IF($G85=الإعداد!$B$9,"نعم","لا"))</x:f>
      </x:c>
    </x:row>
    <x:row r="86">
      <x:c r="A86" s="56"/>
      <x:c r="B86" s="36"/>
      <x:c r="C86" s="36"/>
      <x:c r="D86" s="54" t="str">
        <x:f>IF($C86="","",IFERROR(INDEX(الفواتير!$C$6:$C$305,MATCH($C86,الفواتير!$B$6:$B$305,0)),""))</x:f>
      </x:c>
      <x:c r="E86" s="36"/>
      <x:c r="F86" s="58"/>
      <x:c r="G86" s="54" t="str">
        <x:f>IF($A86="","",YEAR($A86))</x:f>
      </x:c>
      <x:c r="H86" s="36"/>
      <x:c r="I86" s="54" t="str">
        <x:f>IF($A86="","",IF($G86=الإعداد!$B$9,"نعم","لا"))</x:f>
      </x:c>
    </x:row>
    <x:row r="87">
      <x:c r="A87" s="56"/>
      <x:c r="B87" s="36"/>
      <x:c r="C87" s="36"/>
      <x:c r="D87" s="54" t="str">
        <x:f>IF($C87="","",IFERROR(INDEX(الفواتير!$C$6:$C$305,MATCH($C87,الفواتير!$B$6:$B$305,0)),""))</x:f>
      </x:c>
      <x:c r="E87" s="36"/>
      <x:c r="F87" s="58"/>
      <x:c r="G87" s="54" t="str">
        <x:f>IF($A87="","",YEAR($A87))</x:f>
      </x:c>
      <x:c r="H87" s="36"/>
      <x:c r="I87" s="54" t="str">
        <x:f>IF($A87="","",IF($G87=الإعداد!$B$9,"نعم","لا"))</x:f>
      </x:c>
    </x:row>
    <x:row r="88">
      <x:c r="A88" s="56"/>
      <x:c r="B88" s="36"/>
      <x:c r="C88" s="36"/>
      <x:c r="D88" s="54" t="str">
        <x:f>IF($C88="","",IFERROR(INDEX(الفواتير!$C$6:$C$305,MATCH($C88,الفواتير!$B$6:$B$305,0)),""))</x:f>
      </x:c>
      <x:c r="E88" s="36"/>
      <x:c r="F88" s="58"/>
      <x:c r="G88" s="54" t="str">
        <x:f>IF($A88="","",YEAR($A88))</x:f>
      </x:c>
      <x:c r="H88" s="36"/>
      <x:c r="I88" s="54" t="str">
        <x:f>IF($A88="","",IF($G88=الإعداد!$B$9,"نعم","لا"))</x:f>
      </x:c>
    </x:row>
    <x:row r="89">
      <x:c r="A89" s="56"/>
      <x:c r="B89" s="36"/>
      <x:c r="C89" s="36"/>
      <x:c r="D89" s="54" t="str">
        <x:f>IF($C89="","",IFERROR(INDEX(الفواتير!$C$6:$C$305,MATCH($C89,الفواتير!$B$6:$B$305,0)),""))</x:f>
      </x:c>
      <x:c r="E89" s="36"/>
      <x:c r="F89" s="58"/>
      <x:c r="G89" s="54" t="str">
        <x:f>IF($A89="","",YEAR($A89))</x:f>
      </x:c>
      <x:c r="H89" s="36"/>
      <x:c r="I89" s="54" t="str">
        <x:f>IF($A89="","",IF($G89=الإعداد!$B$9,"نعم","لا"))</x:f>
      </x:c>
    </x:row>
    <x:row r="90">
      <x:c r="A90" s="56"/>
      <x:c r="B90" s="36"/>
      <x:c r="C90" s="36"/>
      <x:c r="D90" s="54" t="str">
        <x:f>IF($C90="","",IFERROR(INDEX(الفواتير!$C$6:$C$305,MATCH($C90,الفواتير!$B$6:$B$305,0)),""))</x:f>
      </x:c>
      <x:c r="E90" s="36"/>
      <x:c r="F90" s="58"/>
      <x:c r="G90" s="54" t="str">
        <x:f>IF($A90="","",YEAR($A90))</x:f>
      </x:c>
      <x:c r="H90" s="36"/>
      <x:c r="I90" s="54" t="str">
        <x:f>IF($A90="","",IF($G90=الإعداد!$B$9,"نعم","لا"))</x:f>
      </x:c>
    </x:row>
    <x:row r="91">
      <x:c r="A91" s="56"/>
      <x:c r="B91" s="36"/>
      <x:c r="C91" s="36"/>
      <x:c r="D91" s="54" t="str">
        <x:f>IF($C91="","",IFERROR(INDEX(الفواتير!$C$6:$C$305,MATCH($C91,الفواتير!$B$6:$B$305,0)),""))</x:f>
      </x:c>
      <x:c r="E91" s="36"/>
      <x:c r="F91" s="58"/>
      <x:c r="G91" s="54" t="str">
        <x:f>IF($A91="","",YEAR($A91))</x:f>
      </x:c>
      <x:c r="H91" s="36"/>
      <x:c r="I91" s="54" t="str">
        <x:f>IF($A91="","",IF($G91=الإعداد!$B$9,"نعم","لا"))</x:f>
      </x:c>
    </x:row>
    <x:row r="92">
      <x:c r="A92" s="56"/>
      <x:c r="B92" s="36"/>
      <x:c r="C92" s="36"/>
      <x:c r="D92" s="54" t="str">
        <x:f>IF($C92="","",IFERROR(INDEX(الفواتير!$C$6:$C$305,MATCH($C92,الفواتير!$B$6:$B$305,0)),""))</x:f>
      </x:c>
      <x:c r="E92" s="36"/>
      <x:c r="F92" s="58"/>
      <x:c r="G92" s="54" t="str">
        <x:f>IF($A92="","",YEAR($A92))</x:f>
      </x:c>
      <x:c r="H92" s="36"/>
      <x:c r="I92" s="54" t="str">
        <x:f>IF($A92="","",IF($G92=الإعداد!$B$9,"نعم","لا"))</x:f>
      </x:c>
    </x:row>
    <x:row r="93">
      <x:c r="A93" s="56"/>
      <x:c r="B93" s="36"/>
      <x:c r="C93" s="36"/>
      <x:c r="D93" s="54" t="str">
        <x:f>IF($C93="","",IFERROR(INDEX(الفواتير!$C$6:$C$305,MATCH($C93,الفواتير!$B$6:$B$305,0)),""))</x:f>
      </x:c>
      <x:c r="E93" s="36"/>
      <x:c r="F93" s="58"/>
      <x:c r="G93" s="54" t="str">
        <x:f>IF($A93="","",YEAR($A93))</x:f>
      </x:c>
      <x:c r="H93" s="36"/>
      <x:c r="I93" s="54" t="str">
        <x:f>IF($A93="","",IF($G93=الإعداد!$B$9,"نعم","لا"))</x:f>
      </x:c>
    </x:row>
    <x:row r="94">
      <x:c r="A94" s="56"/>
      <x:c r="B94" s="36"/>
      <x:c r="C94" s="36"/>
      <x:c r="D94" s="54" t="str">
        <x:f>IF($C94="","",IFERROR(INDEX(الفواتير!$C$6:$C$305,MATCH($C94,الفواتير!$B$6:$B$305,0)),""))</x:f>
      </x:c>
      <x:c r="E94" s="36"/>
      <x:c r="F94" s="58"/>
      <x:c r="G94" s="54" t="str">
        <x:f>IF($A94="","",YEAR($A94))</x:f>
      </x:c>
      <x:c r="H94" s="36"/>
      <x:c r="I94" s="54" t="str">
        <x:f>IF($A94="","",IF($G94=الإعداد!$B$9,"نعم","لا"))</x:f>
      </x:c>
    </x:row>
    <x:row r="95">
      <x:c r="A95" s="56"/>
      <x:c r="B95" s="36"/>
      <x:c r="C95" s="36"/>
      <x:c r="D95" s="54" t="str">
        <x:f>IF($C95="","",IFERROR(INDEX(الفواتير!$C$6:$C$305,MATCH($C95,الفواتير!$B$6:$B$305,0)),""))</x:f>
      </x:c>
      <x:c r="E95" s="36"/>
      <x:c r="F95" s="58"/>
      <x:c r="G95" s="54" t="str">
        <x:f>IF($A95="","",YEAR($A95))</x:f>
      </x:c>
      <x:c r="H95" s="36"/>
      <x:c r="I95" s="54" t="str">
        <x:f>IF($A95="","",IF($G95=الإعداد!$B$9,"نعم","لا"))</x:f>
      </x:c>
    </x:row>
    <x:row r="96">
      <x:c r="A96" s="56"/>
      <x:c r="B96" s="36"/>
      <x:c r="C96" s="36"/>
      <x:c r="D96" s="54" t="str">
        <x:f>IF($C96="","",IFERROR(INDEX(الفواتير!$C$6:$C$305,MATCH($C96,الفواتير!$B$6:$B$305,0)),""))</x:f>
      </x:c>
      <x:c r="E96" s="36"/>
      <x:c r="F96" s="58"/>
      <x:c r="G96" s="54" t="str">
        <x:f>IF($A96="","",YEAR($A96))</x:f>
      </x:c>
      <x:c r="H96" s="36"/>
      <x:c r="I96" s="54" t="str">
        <x:f>IF($A96="","",IF($G96=الإعداد!$B$9,"نعم","لا"))</x:f>
      </x:c>
    </x:row>
    <x:row r="97">
      <x:c r="A97" s="56"/>
      <x:c r="B97" s="36"/>
      <x:c r="C97" s="36"/>
      <x:c r="D97" s="54" t="str">
        <x:f>IF($C97="","",IFERROR(INDEX(الفواتير!$C$6:$C$305,MATCH($C97,الفواتير!$B$6:$B$305,0)),""))</x:f>
      </x:c>
      <x:c r="E97" s="36"/>
      <x:c r="F97" s="58"/>
      <x:c r="G97" s="54" t="str">
        <x:f>IF($A97="","",YEAR($A97))</x:f>
      </x:c>
      <x:c r="H97" s="36"/>
      <x:c r="I97" s="54" t="str">
        <x:f>IF($A97="","",IF($G97=الإعداد!$B$9,"نعم","لا"))</x:f>
      </x:c>
    </x:row>
    <x:row r="98">
      <x:c r="A98" s="56"/>
      <x:c r="B98" s="36"/>
      <x:c r="C98" s="36"/>
      <x:c r="D98" s="54" t="str">
        <x:f>IF($C98="","",IFERROR(INDEX(الفواتير!$C$6:$C$305,MATCH($C98,الفواتير!$B$6:$B$305,0)),""))</x:f>
      </x:c>
      <x:c r="E98" s="36"/>
      <x:c r="F98" s="58"/>
      <x:c r="G98" s="54" t="str">
        <x:f>IF($A98="","",YEAR($A98))</x:f>
      </x:c>
      <x:c r="H98" s="36"/>
      <x:c r="I98" s="54" t="str">
        <x:f>IF($A98="","",IF($G98=الإعداد!$B$9,"نعم","لا"))</x:f>
      </x:c>
    </x:row>
    <x:row r="99">
      <x:c r="A99" s="56"/>
      <x:c r="B99" s="36"/>
      <x:c r="C99" s="36"/>
      <x:c r="D99" s="54" t="str">
        <x:f>IF($C99="","",IFERROR(INDEX(الفواتير!$C$6:$C$305,MATCH($C99,الفواتير!$B$6:$B$305,0)),""))</x:f>
      </x:c>
      <x:c r="E99" s="36"/>
      <x:c r="F99" s="58"/>
      <x:c r="G99" s="54" t="str">
        <x:f>IF($A99="","",YEAR($A99))</x:f>
      </x:c>
      <x:c r="H99" s="36"/>
      <x:c r="I99" s="54" t="str">
        <x:f>IF($A99="","",IF($G99=الإعداد!$B$9,"نعم","لا"))</x:f>
      </x:c>
    </x:row>
    <x:row r="100">
      <x:c r="A100" s="56"/>
      <x:c r="B100" s="36"/>
      <x:c r="C100" s="36"/>
      <x:c r="D100" s="54" t="str">
        <x:f>IF($C100="","",IFERROR(INDEX(الفواتير!$C$6:$C$305,MATCH($C100,الفواتير!$B$6:$B$305,0)),""))</x:f>
      </x:c>
      <x:c r="E100" s="36"/>
      <x:c r="F100" s="58"/>
      <x:c r="G100" s="54" t="str">
        <x:f>IF($A100="","",YEAR($A100))</x:f>
      </x:c>
      <x:c r="H100" s="36"/>
      <x:c r="I100" s="54" t="str">
        <x:f>IF($A100="","",IF($G100=الإعداد!$B$9,"نعم","لا"))</x:f>
      </x:c>
    </x:row>
    <x:row r="101">
      <x:c r="A101" s="56"/>
      <x:c r="B101" s="36"/>
      <x:c r="C101" s="36"/>
      <x:c r="D101" s="54" t="str">
        <x:f>IF($C101="","",IFERROR(INDEX(الفواتير!$C$6:$C$305,MATCH($C101,الفواتير!$B$6:$B$305,0)),""))</x:f>
      </x:c>
      <x:c r="E101" s="36"/>
      <x:c r="F101" s="58"/>
      <x:c r="G101" s="54" t="str">
        <x:f>IF($A101="","",YEAR($A101))</x:f>
      </x:c>
      <x:c r="H101" s="36"/>
      <x:c r="I101" s="54" t="str">
        <x:f>IF($A101="","",IF($G101=الإعداد!$B$9,"نعم","لا"))</x:f>
      </x:c>
    </x:row>
    <x:row r="102">
      <x:c r="A102" s="56"/>
      <x:c r="B102" s="36"/>
      <x:c r="C102" s="36"/>
      <x:c r="D102" s="54" t="str">
        <x:f>IF($C102="","",IFERROR(INDEX(الفواتير!$C$6:$C$305,MATCH($C102,الفواتير!$B$6:$B$305,0)),""))</x:f>
      </x:c>
      <x:c r="E102" s="36"/>
      <x:c r="F102" s="58"/>
      <x:c r="G102" s="54" t="str">
        <x:f>IF($A102="","",YEAR($A102))</x:f>
      </x:c>
      <x:c r="H102" s="36"/>
      <x:c r="I102" s="54" t="str">
        <x:f>IF($A102="","",IF($G102=الإعداد!$B$9,"نعم","لا"))</x:f>
      </x:c>
    </x:row>
    <x:row r="103">
      <x:c r="A103" s="56"/>
      <x:c r="B103" s="36"/>
      <x:c r="C103" s="36"/>
      <x:c r="D103" s="54" t="str">
        <x:f>IF($C103="","",IFERROR(INDEX(الفواتير!$C$6:$C$305,MATCH($C103,الفواتير!$B$6:$B$305,0)),""))</x:f>
      </x:c>
      <x:c r="E103" s="36"/>
      <x:c r="F103" s="58"/>
      <x:c r="G103" s="54" t="str">
        <x:f>IF($A103="","",YEAR($A103))</x:f>
      </x:c>
      <x:c r="H103" s="36"/>
      <x:c r="I103" s="54" t="str">
        <x:f>IF($A103="","",IF($G103=الإعداد!$B$9,"نعم","لا"))</x:f>
      </x:c>
    </x:row>
    <x:row r="104">
      <x:c r="A104" s="56"/>
      <x:c r="B104" s="36"/>
      <x:c r="C104" s="36"/>
      <x:c r="D104" s="54" t="str">
        <x:f>IF($C104="","",IFERROR(INDEX(الفواتير!$C$6:$C$305,MATCH($C104,الفواتير!$B$6:$B$305,0)),""))</x:f>
      </x:c>
      <x:c r="E104" s="36"/>
      <x:c r="F104" s="58"/>
      <x:c r="G104" s="54" t="str">
        <x:f>IF($A104="","",YEAR($A104))</x:f>
      </x:c>
      <x:c r="H104" s="36"/>
      <x:c r="I104" s="54" t="str">
        <x:f>IF($A104="","",IF($G104=الإعداد!$B$9,"نعم","لا"))</x:f>
      </x:c>
    </x:row>
    <x:row r="105">
      <x:c r="A105" s="56"/>
      <x:c r="B105" s="36"/>
      <x:c r="C105" s="36"/>
      <x:c r="D105" s="54" t="str">
        <x:f>IF($C105="","",IFERROR(INDEX(الفواتير!$C$6:$C$305,MATCH($C105,الفواتير!$B$6:$B$305,0)),""))</x:f>
      </x:c>
      <x:c r="E105" s="36"/>
      <x:c r="F105" s="58"/>
      <x:c r="G105" s="54" t="str">
        <x:f>IF($A105="","",YEAR($A105))</x:f>
      </x:c>
      <x:c r="H105" s="36"/>
      <x:c r="I105" s="54" t="str">
        <x:f>IF($A105="","",IF($G105=الإعداد!$B$9,"نعم","لا"))</x:f>
      </x:c>
    </x:row>
    <x:row r="106">
      <x:c r="A106" s="56"/>
      <x:c r="B106" s="36"/>
      <x:c r="C106" s="36"/>
      <x:c r="D106" s="54" t="str">
        <x:f>IF($C106="","",IFERROR(INDEX(الفواتير!$C$6:$C$305,MATCH($C106,الفواتير!$B$6:$B$305,0)),""))</x:f>
      </x:c>
      <x:c r="E106" s="36"/>
      <x:c r="F106" s="58"/>
      <x:c r="G106" s="54" t="str">
        <x:f>IF($A106="","",YEAR($A106))</x:f>
      </x:c>
      <x:c r="H106" s="36"/>
      <x:c r="I106" s="54" t="str">
        <x:f>IF($A106="","",IF($G106=الإعداد!$B$9,"نعم","لا"))</x:f>
      </x:c>
    </x:row>
    <x:row r="107">
      <x:c r="A107" s="56"/>
      <x:c r="B107" s="36"/>
      <x:c r="C107" s="36"/>
      <x:c r="D107" s="54" t="str">
        <x:f>IF($C107="","",IFERROR(INDEX(الفواتير!$C$6:$C$305,MATCH($C107,الفواتير!$B$6:$B$305,0)),""))</x:f>
      </x:c>
      <x:c r="E107" s="36"/>
      <x:c r="F107" s="58"/>
      <x:c r="G107" s="54" t="str">
        <x:f>IF($A107="","",YEAR($A107))</x:f>
      </x:c>
      <x:c r="H107" s="36"/>
      <x:c r="I107" s="54" t="str">
        <x:f>IF($A107="","",IF($G107=الإعداد!$B$9,"نعم","لا"))</x:f>
      </x:c>
    </x:row>
    <x:row r="108">
      <x:c r="A108" s="56"/>
      <x:c r="B108" s="36"/>
      <x:c r="C108" s="36"/>
      <x:c r="D108" s="54" t="str">
        <x:f>IF($C108="","",IFERROR(INDEX(الفواتير!$C$6:$C$305,MATCH($C108,الفواتير!$B$6:$B$305,0)),""))</x:f>
      </x:c>
      <x:c r="E108" s="36"/>
      <x:c r="F108" s="58"/>
      <x:c r="G108" s="54" t="str">
        <x:f>IF($A108="","",YEAR($A108))</x:f>
      </x:c>
      <x:c r="H108" s="36"/>
      <x:c r="I108" s="54" t="str">
        <x:f>IF($A108="","",IF($G108=الإعداد!$B$9,"نعم","لا"))</x:f>
      </x:c>
    </x:row>
    <x:row r="109">
      <x:c r="A109" s="56"/>
      <x:c r="B109" s="36"/>
      <x:c r="C109" s="36"/>
      <x:c r="D109" s="54" t="str">
        <x:f>IF($C109="","",IFERROR(INDEX(الفواتير!$C$6:$C$305,MATCH($C109,الفواتير!$B$6:$B$305,0)),""))</x:f>
      </x:c>
      <x:c r="E109" s="36"/>
      <x:c r="F109" s="58"/>
      <x:c r="G109" s="54" t="str">
        <x:f>IF($A109="","",YEAR($A109))</x:f>
      </x:c>
      <x:c r="H109" s="36"/>
      <x:c r="I109" s="54" t="str">
        <x:f>IF($A109="","",IF($G109=الإعداد!$B$9,"نعم","لا"))</x:f>
      </x:c>
    </x:row>
    <x:row r="110">
      <x:c r="A110" s="56"/>
      <x:c r="B110" s="36"/>
      <x:c r="C110" s="36"/>
      <x:c r="D110" s="54" t="str">
        <x:f>IF($C110="","",IFERROR(INDEX(الفواتير!$C$6:$C$305,MATCH($C110,الفواتير!$B$6:$B$305,0)),""))</x:f>
      </x:c>
      <x:c r="E110" s="36"/>
      <x:c r="F110" s="58"/>
      <x:c r="G110" s="54" t="str">
        <x:f>IF($A110="","",YEAR($A110))</x:f>
      </x:c>
      <x:c r="H110" s="36"/>
      <x:c r="I110" s="54" t="str">
        <x:f>IF($A110="","",IF($G110=الإعداد!$B$9,"نعم","لا"))</x:f>
      </x:c>
    </x:row>
    <x:row r="111">
      <x:c r="A111" s="56"/>
      <x:c r="B111" s="36"/>
      <x:c r="C111" s="36"/>
      <x:c r="D111" s="54" t="str">
        <x:f>IF($C111="","",IFERROR(INDEX(الفواتير!$C$6:$C$305,MATCH($C111,الفواتير!$B$6:$B$305,0)),""))</x:f>
      </x:c>
      <x:c r="E111" s="36"/>
      <x:c r="F111" s="58"/>
      <x:c r="G111" s="54" t="str">
        <x:f>IF($A111="","",YEAR($A111))</x:f>
      </x:c>
      <x:c r="H111" s="36"/>
      <x:c r="I111" s="54" t="str">
        <x:f>IF($A111="","",IF($G111=الإعداد!$B$9,"نعم","لا"))</x:f>
      </x:c>
    </x:row>
    <x:row r="112">
      <x:c r="A112" s="56"/>
      <x:c r="B112" s="36"/>
      <x:c r="C112" s="36"/>
      <x:c r="D112" s="54" t="str">
        <x:f>IF($C112="","",IFERROR(INDEX(الفواتير!$C$6:$C$305,MATCH($C112,الفواتير!$B$6:$B$305,0)),""))</x:f>
      </x:c>
      <x:c r="E112" s="36"/>
      <x:c r="F112" s="58"/>
      <x:c r="G112" s="54" t="str">
        <x:f>IF($A112="","",YEAR($A112))</x:f>
      </x:c>
      <x:c r="H112" s="36"/>
      <x:c r="I112" s="54" t="str">
        <x:f>IF($A112="","",IF($G112=الإعداد!$B$9,"نعم","لا"))</x:f>
      </x:c>
    </x:row>
    <x:row r="113">
      <x:c r="A113" s="56"/>
      <x:c r="B113" s="36"/>
      <x:c r="C113" s="36"/>
      <x:c r="D113" s="54" t="str">
        <x:f>IF($C113="","",IFERROR(INDEX(الفواتير!$C$6:$C$305,MATCH($C113,الفواتير!$B$6:$B$305,0)),""))</x:f>
      </x:c>
      <x:c r="E113" s="36"/>
      <x:c r="F113" s="58"/>
      <x:c r="G113" s="54" t="str">
        <x:f>IF($A113="","",YEAR($A113))</x:f>
      </x:c>
      <x:c r="H113" s="36"/>
      <x:c r="I113" s="54" t="str">
        <x:f>IF($A113="","",IF($G113=الإعداد!$B$9,"نعم","لا"))</x:f>
      </x:c>
    </x:row>
    <x:row r="114">
      <x:c r="A114" s="56"/>
      <x:c r="B114" s="36"/>
      <x:c r="C114" s="36"/>
      <x:c r="D114" s="54" t="str">
        <x:f>IF($C114="","",IFERROR(INDEX(الفواتير!$C$6:$C$305,MATCH($C114,الفواتير!$B$6:$B$305,0)),""))</x:f>
      </x:c>
      <x:c r="E114" s="36"/>
      <x:c r="F114" s="58"/>
      <x:c r="G114" s="54" t="str">
        <x:f>IF($A114="","",YEAR($A114))</x:f>
      </x:c>
      <x:c r="H114" s="36"/>
      <x:c r="I114" s="54" t="str">
        <x:f>IF($A114="","",IF($G114=الإعداد!$B$9,"نعم","لا"))</x:f>
      </x:c>
    </x:row>
    <x:row r="115">
      <x:c r="A115" s="56"/>
      <x:c r="B115" s="36"/>
      <x:c r="C115" s="36"/>
      <x:c r="D115" s="54" t="str">
        <x:f>IF($C115="","",IFERROR(INDEX(الفواتير!$C$6:$C$305,MATCH($C115,الفواتير!$B$6:$B$305,0)),""))</x:f>
      </x:c>
      <x:c r="E115" s="36"/>
      <x:c r="F115" s="58"/>
      <x:c r="G115" s="54" t="str">
        <x:f>IF($A115="","",YEAR($A115))</x:f>
      </x:c>
      <x:c r="H115" s="36"/>
      <x:c r="I115" s="54" t="str">
        <x:f>IF($A115="","",IF($G115=الإعداد!$B$9,"نعم","لا"))</x:f>
      </x:c>
    </x:row>
    <x:row r="116">
      <x:c r="A116" s="56"/>
      <x:c r="B116" s="36"/>
      <x:c r="C116" s="36"/>
      <x:c r="D116" s="54" t="str">
        <x:f>IF($C116="","",IFERROR(INDEX(الفواتير!$C$6:$C$305,MATCH($C116,الفواتير!$B$6:$B$305,0)),""))</x:f>
      </x:c>
      <x:c r="E116" s="36"/>
      <x:c r="F116" s="58"/>
      <x:c r="G116" s="54" t="str">
        <x:f>IF($A116="","",YEAR($A116))</x:f>
      </x:c>
      <x:c r="H116" s="36"/>
      <x:c r="I116" s="54" t="str">
        <x:f>IF($A116="","",IF($G116=الإعداد!$B$9,"نعم","لا"))</x:f>
      </x:c>
    </x:row>
    <x:row r="117">
      <x:c r="A117" s="56"/>
      <x:c r="B117" s="36"/>
      <x:c r="C117" s="36"/>
      <x:c r="D117" s="54" t="str">
        <x:f>IF($C117="","",IFERROR(INDEX(الفواتير!$C$6:$C$305,MATCH($C117,الفواتير!$B$6:$B$305,0)),""))</x:f>
      </x:c>
      <x:c r="E117" s="36"/>
      <x:c r="F117" s="58"/>
      <x:c r="G117" s="54" t="str">
        <x:f>IF($A117="","",YEAR($A117))</x:f>
      </x:c>
      <x:c r="H117" s="36"/>
      <x:c r="I117" s="54" t="str">
        <x:f>IF($A117="","",IF($G117=الإعداد!$B$9,"نعم","لا"))</x:f>
      </x:c>
    </x:row>
    <x:row r="118">
      <x:c r="A118" s="56"/>
      <x:c r="B118" s="36"/>
      <x:c r="C118" s="36"/>
      <x:c r="D118" s="54" t="str">
        <x:f>IF($C118="","",IFERROR(INDEX(الفواتير!$C$6:$C$305,MATCH($C118,الفواتير!$B$6:$B$305,0)),""))</x:f>
      </x:c>
      <x:c r="E118" s="36"/>
      <x:c r="F118" s="58"/>
      <x:c r="G118" s="54" t="str">
        <x:f>IF($A118="","",YEAR($A118))</x:f>
      </x:c>
      <x:c r="H118" s="36"/>
      <x:c r="I118" s="54" t="str">
        <x:f>IF($A118="","",IF($G118=الإعداد!$B$9,"نعم","لا"))</x:f>
      </x:c>
    </x:row>
    <x:row r="119">
      <x:c r="A119" s="56"/>
      <x:c r="B119" s="36"/>
      <x:c r="C119" s="36"/>
      <x:c r="D119" s="54" t="str">
        <x:f>IF($C119="","",IFERROR(INDEX(الفواتير!$C$6:$C$305,MATCH($C119,الفواتير!$B$6:$B$305,0)),""))</x:f>
      </x:c>
      <x:c r="E119" s="36"/>
      <x:c r="F119" s="58"/>
      <x:c r="G119" s="54" t="str">
        <x:f>IF($A119="","",YEAR($A119))</x:f>
      </x:c>
      <x:c r="H119" s="36"/>
      <x:c r="I119" s="54" t="str">
        <x:f>IF($A119="","",IF($G119=الإعداد!$B$9,"نعم","لا"))</x:f>
      </x:c>
    </x:row>
    <x:row r="120">
      <x:c r="A120" s="56"/>
      <x:c r="B120" s="36"/>
      <x:c r="C120" s="36"/>
      <x:c r="D120" s="54" t="str">
        <x:f>IF($C120="","",IFERROR(INDEX(الفواتير!$C$6:$C$305,MATCH($C120,الفواتير!$B$6:$B$305,0)),""))</x:f>
      </x:c>
      <x:c r="E120" s="36"/>
      <x:c r="F120" s="58"/>
      <x:c r="G120" s="54" t="str">
        <x:f>IF($A120="","",YEAR($A120))</x:f>
      </x:c>
      <x:c r="H120" s="36"/>
      <x:c r="I120" s="54" t="str">
        <x:f>IF($A120="","",IF($G120=الإعداد!$B$9,"نعم","لا"))</x:f>
      </x:c>
    </x:row>
    <x:row r="121">
      <x:c r="A121" s="56"/>
      <x:c r="B121" s="36"/>
      <x:c r="C121" s="36"/>
      <x:c r="D121" s="54" t="str">
        <x:f>IF($C121="","",IFERROR(INDEX(الفواتير!$C$6:$C$305,MATCH($C121,الفواتير!$B$6:$B$305,0)),""))</x:f>
      </x:c>
      <x:c r="E121" s="36"/>
      <x:c r="F121" s="58"/>
      <x:c r="G121" s="54" t="str">
        <x:f>IF($A121="","",YEAR($A121))</x:f>
      </x:c>
      <x:c r="H121" s="36"/>
      <x:c r="I121" s="54" t="str">
        <x:f>IF($A121="","",IF($G121=الإعداد!$B$9,"نعم","لا"))</x:f>
      </x:c>
    </x:row>
    <x:row r="122">
      <x:c r="A122" s="56"/>
      <x:c r="B122" s="36"/>
      <x:c r="C122" s="36"/>
      <x:c r="D122" s="54" t="str">
        <x:f>IF($C122="","",IFERROR(INDEX(الفواتير!$C$6:$C$305,MATCH($C122,الفواتير!$B$6:$B$305,0)),""))</x:f>
      </x:c>
      <x:c r="E122" s="36"/>
      <x:c r="F122" s="58"/>
      <x:c r="G122" s="54" t="str">
        <x:f>IF($A122="","",YEAR($A122))</x:f>
      </x:c>
      <x:c r="H122" s="36"/>
      <x:c r="I122" s="54" t="str">
        <x:f>IF($A122="","",IF($G122=الإعداد!$B$9,"نعم","لا"))</x:f>
      </x:c>
    </x:row>
    <x:row r="123">
      <x:c r="A123" s="56"/>
      <x:c r="B123" s="36"/>
      <x:c r="C123" s="36"/>
      <x:c r="D123" s="54" t="str">
        <x:f>IF($C123="","",IFERROR(INDEX(الفواتير!$C$6:$C$305,MATCH($C123,الفواتير!$B$6:$B$305,0)),""))</x:f>
      </x:c>
      <x:c r="E123" s="36"/>
      <x:c r="F123" s="58"/>
      <x:c r="G123" s="54" t="str">
        <x:f>IF($A123="","",YEAR($A123))</x:f>
      </x:c>
      <x:c r="H123" s="36"/>
      <x:c r="I123" s="54" t="str">
        <x:f>IF($A123="","",IF($G123=الإعداد!$B$9,"نعم","لا"))</x:f>
      </x:c>
    </x:row>
    <x:row r="124">
      <x:c r="A124" s="56"/>
      <x:c r="B124" s="36"/>
      <x:c r="C124" s="36"/>
      <x:c r="D124" s="54" t="str">
        <x:f>IF($C124="","",IFERROR(INDEX(الفواتير!$C$6:$C$305,MATCH($C124,الفواتير!$B$6:$B$305,0)),""))</x:f>
      </x:c>
      <x:c r="E124" s="36"/>
      <x:c r="F124" s="58"/>
      <x:c r="G124" s="54" t="str">
        <x:f>IF($A124="","",YEAR($A124))</x:f>
      </x:c>
      <x:c r="H124" s="36"/>
      <x:c r="I124" s="54" t="str">
        <x:f>IF($A124="","",IF($G124=الإعداد!$B$9,"نعم","لا"))</x:f>
      </x:c>
    </x:row>
    <x:row r="125">
      <x:c r="A125" s="56"/>
      <x:c r="B125" s="36"/>
      <x:c r="C125" s="36"/>
      <x:c r="D125" s="54" t="str">
        <x:f>IF($C125="","",IFERROR(INDEX(الفواتير!$C$6:$C$305,MATCH($C125,الفواتير!$B$6:$B$305,0)),""))</x:f>
      </x:c>
      <x:c r="E125" s="36"/>
      <x:c r="F125" s="58"/>
      <x:c r="G125" s="54" t="str">
        <x:f>IF($A125="","",YEAR($A125))</x:f>
      </x:c>
      <x:c r="H125" s="36"/>
      <x:c r="I125" s="54" t="str">
        <x:f>IF($A125="","",IF($G125=الإعداد!$B$9,"نعم","لا"))</x:f>
      </x:c>
    </x:row>
    <x:row r="126">
      <x:c r="A126" s="56"/>
      <x:c r="B126" s="36"/>
      <x:c r="C126" s="36"/>
      <x:c r="D126" s="54" t="str">
        <x:f>IF($C126="","",IFERROR(INDEX(الفواتير!$C$6:$C$305,MATCH($C126,الفواتير!$B$6:$B$305,0)),""))</x:f>
      </x:c>
      <x:c r="E126" s="36"/>
      <x:c r="F126" s="58"/>
      <x:c r="G126" s="54" t="str">
        <x:f>IF($A126="","",YEAR($A126))</x:f>
      </x:c>
      <x:c r="H126" s="36"/>
      <x:c r="I126" s="54" t="str">
        <x:f>IF($A126="","",IF($G126=الإعداد!$B$9,"نعم","لا"))</x:f>
      </x:c>
    </x:row>
    <x:row r="127">
      <x:c r="A127" s="56"/>
      <x:c r="B127" s="36"/>
      <x:c r="C127" s="36"/>
      <x:c r="D127" s="54" t="str">
        <x:f>IF($C127="","",IFERROR(INDEX(الفواتير!$C$6:$C$305,MATCH($C127,الفواتير!$B$6:$B$305,0)),""))</x:f>
      </x:c>
      <x:c r="E127" s="36"/>
      <x:c r="F127" s="58"/>
      <x:c r="G127" s="54" t="str">
        <x:f>IF($A127="","",YEAR($A127))</x:f>
      </x:c>
      <x:c r="H127" s="36"/>
      <x:c r="I127" s="54" t="str">
        <x:f>IF($A127="","",IF($G127=الإعداد!$B$9,"نعم","لا"))</x:f>
      </x:c>
    </x:row>
    <x:row r="128">
      <x:c r="A128" s="56"/>
      <x:c r="B128" s="36"/>
      <x:c r="C128" s="36"/>
      <x:c r="D128" s="54" t="str">
        <x:f>IF($C128="","",IFERROR(INDEX(الفواتير!$C$6:$C$305,MATCH($C128,الفواتير!$B$6:$B$305,0)),""))</x:f>
      </x:c>
      <x:c r="E128" s="36"/>
      <x:c r="F128" s="58"/>
      <x:c r="G128" s="54" t="str">
        <x:f>IF($A128="","",YEAR($A128))</x:f>
      </x:c>
      <x:c r="H128" s="36"/>
      <x:c r="I128" s="54" t="str">
        <x:f>IF($A128="","",IF($G128=الإعداد!$B$9,"نعم","لا"))</x:f>
      </x:c>
    </x:row>
    <x:row r="129">
      <x:c r="A129" s="56"/>
      <x:c r="B129" s="36"/>
      <x:c r="C129" s="36"/>
      <x:c r="D129" s="54" t="str">
        <x:f>IF($C129="","",IFERROR(INDEX(الفواتير!$C$6:$C$305,MATCH($C129,الفواتير!$B$6:$B$305,0)),""))</x:f>
      </x:c>
      <x:c r="E129" s="36"/>
      <x:c r="F129" s="58"/>
      <x:c r="G129" s="54" t="str">
        <x:f>IF($A129="","",YEAR($A129))</x:f>
      </x:c>
      <x:c r="H129" s="36"/>
      <x:c r="I129" s="54" t="str">
        <x:f>IF($A129="","",IF($G129=الإعداد!$B$9,"نعم","لا"))</x:f>
      </x:c>
    </x:row>
    <x:row r="130">
      <x:c r="A130" s="56"/>
      <x:c r="B130" s="36"/>
      <x:c r="C130" s="36"/>
      <x:c r="D130" s="54" t="str">
        <x:f>IF($C130="","",IFERROR(INDEX(الفواتير!$C$6:$C$305,MATCH($C130,الفواتير!$B$6:$B$305,0)),""))</x:f>
      </x:c>
      <x:c r="E130" s="36"/>
      <x:c r="F130" s="58"/>
      <x:c r="G130" s="54" t="str">
        <x:f>IF($A130="","",YEAR($A130))</x:f>
      </x:c>
      <x:c r="H130" s="36"/>
      <x:c r="I130" s="54" t="str">
        <x:f>IF($A130="","",IF($G130=الإعداد!$B$9,"نعم","لا"))</x:f>
      </x:c>
    </x:row>
    <x:row r="131">
      <x:c r="A131" s="56"/>
      <x:c r="B131" s="36"/>
      <x:c r="C131" s="36"/>
      <x:c r="D131" s="54" t="str">
        <x:f>IF($C131="","",IFERROR(INDEX(الفواتير!$C$6:$C$305,MATCH($C131,الفواتير!$B$6:$B$305,0)),""))</x:f>
      </x:c>
      <x:c r="E131" s="36"/>
      <x:c r="F131" s="58"/>
      <x:c r="G131" s="54" t="str">
        <x:f>IF($A131="","",YEAR($A131))</x:f>
      </x:c>
      <x:c r="H131" s="36"/>
      <x:c r="I131" s="54" t="str">
        <x:f>IF($A131="","",IF($G131=الإعداد!$B$9,"نعم","لا"))</x:f>
      </x:c>
    </x:row>
    <x:row r="132">
      <x:c r="A132" s="56"/>
      <x:c r="B132" s="36"/>
      <x:c r="C132" s="36"/>
      <x:c r="D132" s="54" t="str">
        <x:f>IF($C132="","",IFERROR(INDEX(الفواتير!$C$6:$C$305,MATCH($C132,الفواتير!$B$6:$B$305,0)),""))</x:f>
      </x:c>
      <x:c r="E132" s="36"/>
      <x:c r="F132" s="58"/>
      <x:c r="G132" s="54" t="str">
        <x:f>IF($A132="","",YEAR($A132))</x:f>
      </x:c>
      <x:c r="H132" s="36"/>
      <x:c r="I132" s="54" t="str">
        <x:f>IF($A132="","",IF($G132=الإعداد!$B$9,"نعم","لا"))</x:f>
      </x:c>
    </x:row>
    <x:row r="133">
      <x:c r="A133" s="56"/>
      <x:c r="B133" s="36"/>
      <x:c r="C133" s="36"/>
      <x:c r="D133" s="54" t="str">
        <x:f>IF($C133="","",IFERROR(INDEX(الفواتير!$C$6:$C$305,MATCH($C133,الفواتير!$B$6:$B$305,0)),""))</x:f>
      </x:c>
      <x:c r="E133" s="36"/>
      <x:c r="F133" s="58"/>
      <x:c r="G133" s="54" t="str">
        <x:f>IF($A133="","",YEAR($A133))</x:f>
      </x:c>
      <x:c r="H133" s="36"/>
      <x:c r="I133" s="54" t="str">
        <x:f>IF($A133="","",IF($G133=الإعداد!$B$9,"نعم","لا"))</x:f>
      </x:c>
    </x:row>
    <x:row r="134">
      <x:c r="A134" s="56"/>
      <x:c r="B134" s="36"/>
      <x:c r="C134" s="36"/>
      <x:c r="D134" s="54" t="str">
        <x:f>IF($C134="","",IFERROR(INDEX(الفواتير!$C$6:$C$305,MATCH($C134,الفواتير!$B$6:$B$305,0)),""))</x:f>
      </x:c>
      <x:c r="E134" s="36"/>
      <x:c r="F134" s="58"/>
      <x:c r="G134" s="54" t="str">
        <x:f>IF($A134="","",YEAR($A134))</x:f>
      </x:c>
      <x:c r="H134" s="36"/>
      <x:c r="I134" s="54" t="str">
        <x:f>IF($A134="","",IF($G134=الإعداد!$B$9,"نعم","لا"))</x:f>
      </x:c>
    </x:row>
    <x:row r="135">
      <x:c r="A135" s="56"/>
      <x:c r="B135" s="36"/>
      <x:c r="C135" s="36"/>
      <x:c r="D135" s="54" t="str">
        <x:f>IF($C135="","",IFERROR(INDEX(الفواتير!$C$6:$C$305,MATCH($C135,الفواتير!$B$6:$B$305,0)),""))</x:f>
      </x:c>
      <x:c r="E135" s="36"/>
      <x:c r="F135" s="58"/>
      <x:c r="G135" s="54" t="str">
        <x:f>IF($A135="","",YEAR($A135))</x:f>
      </x:c>
      <x:c r="H135" s="36"/>
      <x:c r="I135" s="54" t="str">
        <x:f>IF($A135="","",IF($G135=الإعداد!$B$9,"نعم","لا"))</x:f>
      </x:c>
    </x:row>
    <x:row r="136">
      <x:c r="A136" s="56"/>
      <x:c r="B136" s="36"/>
      <x:c r="C136" s="36"/>
      <x:c r="D136" s="54" t="str">
        <x:f>IF($C136="","",IFERROR(INDEX(الفواتير!$C$6:$C$305,MATCH($C136,الفواتير!$B$6:$B$305,0)),""))</x:f>
      </x:c>
      <x:c r="E136" s="36"/>
      <x:c r="F136" s="58"/>
      <x:c r="G136" s="54" t="str">
        <x:f>IF($A136="","",YEAR($A136))</x:f>
      </x:c>
      <x:c r="H136" s="36"/>
      <x:c r="I136" s="54" t="str">
        <x:f>IF($A136="","",IF($G136=الإعداد!$B$9,"نعم","لا"))</x:f>
      </x:c>
    </x:row>
    <x:row r="137">
      <x:c r="A137" s="56"/>
      <x:c r="B137" s="36"/>
      <x:c r="C137" s="36"/>
      <x:c r="D137" s="54" t="str">
        <x:f>IF($C137="","",IFERROR(INDEX(الفواتير!$C$6:$C$305,MATCH($C137,الفواتير!$B$6:$B$305,0)),""))</x:f>
      </x:c>
      <x:c r="E137" s="36"/>
      <x:c r="F137" s="58"/>
      <x:c r="G137" s="54" t="str">
        <x:f>IF($A137="","",YEAR($A137))</x:f>
      </x:c>
      <x:c r="H137" s="36"/>
      <x:c r="I137" s="54" t="str">
        <x:f>IF($A137="","",IF($G137=الإعداد!$B$9,"نعم","لا"))</x:f>
      </x:c>
    </x:row>
    <x:row r="138">
      <x:c r="A138" s="56"/>
      <x:c r="B138" s="36"/>
      <x:c r="C138" s="36"/>
      <x:c r="D138" s="54" t="str">
        <x:f>IF($C138="","",IFERROR(INDEX(الفواتير!$C$6:$C$305,MATCH($C138,الفواتير!$B$6:$B$305,0)),""))</x:f>
      </x:c>
      <x:c r="E138" s="36"/>
      <x:c r="F138" s="58"/>
      <x:c r="G138" s="54" t="str">
        <x:f>IF($A138="","",YEAR($A138))</x:f>
      </x:c>
      <x:c r="H138" s="36"/>
      <x:c r="I138" s="54" t="str">
        <x:f>IF($A138="","",IF($G138=الإعداد!$B$9,"نعم","لا"))</x:f>
      </x:c>
    </x:row>
    <x:row r="139">
      <x:c r="A139" s="56"/>
      <x:c r="B139" s="36"/>
      <x:c r="C139" s="36"/>
      <x:c r="D139" s="54" t="str">
        <x:f>IF($C139="","",IFERROR(INDEX(الفواتير!$C$6:$C$305,MATCH($C139,الفواتير!$B$6:$B$305,0)),""))</x:f>
      </x:c>
      <x:c r="E139" s="36"/>
      <x:c r="F139" s="58"/>
      <x:c r="G139" s="54" t="str">
        <x:f>IF($A139="","",YEAR($A139))</x:f>
      </x:c>
      <x:c r="H139" s="36"/>
      <x:c r="I139" s="54" t="str">
        <x:f>IF($A139="","",IF($G139=الإعداد!$B$9,"نعم","لا"))</x:f>
      </x:c>
    </x:row>
    <x:row r="140">
      <x:c r="A140" s="56"/>
      <x:c r="B140" s="36"/>
      <x:c r="C140" s="36"/>
      <x:c r="D140" s="54" t="str">
        <x:f>IF($C140="","",IFERROR(INDEX(الفواتير!$C$6:$C$305,MATCH($C140,الفواتير!$B$6:$B$305,0)),""))</x:f>
      </x:c>
      <x:c r="E140" s="36"/>
      <x:c r="F140" s="58"/>
      <x:c r="G140" s="54" t="str">
        <x:f>IF($A140="","",YEAR($A140))</x:f>
      </x:c>
      <x:c r="H140" s="36"/>
      <x:c r="I140" s="54" t="str">
        <x:f>IF($A140="","",IF($G140=الإعداد!$B$9,"نعم","لا"))</x:f>
      </x:c>
    </x:row>
    <x:row r="141">
      <x:c r="A141" s="56"/>
      <x:c r="B141" s="36"/>
      <x:c r="C141" s="36"/>
      <x:c r="D141" s="54" t="str">
        <x:f>IF($C141="","",IFERROR(INDEX(الفواتير!$C$6:$C$305,MATCH($C141,الفواتير!$B$6:$B$305,0)),""))</x:f>
      </x:c>
      <x:c r="E141" s="36"/>
      <x:c r="F141" s="58"/>
      <x:c r="G141" s="54" t="str">
        <x:f>IF($A141="","",YEAR($A141))</x:f>
      </x:c>
      <x:c r="H141" s="36"/>
      <x:c r="I141" s="54" t="str">
        <x:f>IF($A141="","",IF($G141=الإعداد!$B$9,"نعم","لا"))</x:f>
      </x:c>
    </x:row>
    <x:row r="142">
      <x:c r="A142" s="56"/>
      <x:c r="B142" s="36"/>
      <x:c r="C142" s="36"/>
      <x:c r="D142" s="54" t="str">
        <x:f>IF($C142="","",IFERROR(INDEX(الفواتير!$C$6:$C$305,MATCH($C142,الفواتير!$B$6:$B$305,0)),""))</x:f>
      </x:c>
      <x:c r="E142" s="36"/>
      <x:c r="F142" s="58"/>
      <x:c r="G142" s="54" t="str">
        <x:f>IF($A142="","",YEAR($A142))</x:f>
      </x:c>
      <x:c r="H142" s="36"/>
      <x:c r="I142" s="54" t="str">
        <x:f>IF($A142="","",IF($G142=الإعداد!$B$9,"نعم","لا"))</x:f>
      </x:c>
    </x:row>
    <x:row r="143">
      <x:c r="A143" s="56"/>
      <x:c r="B143" s="36"/>
      <x:c r="C143" s="36"/>
      <x:c r="D143" s="54" t="str">
        <x:f>IF($C143="","",IFERROR(INDEX(الفواتير!$C$6:$C$305,MATCH($C143,الفواتير!$B$6:$B$305,0)),""))</x:f>
      </x:c>
      <x:c r="E143" s="36"/>
      <x:c r="F143" s="58"/>
      <x:c r="G143" s="54" t="str">
        <x:f>IF($A143="","",YEAR($A143))</x:f>
      </x:c>
      <x:c r="H143" s="36"/>
      <x:c r="I143" s="54" t="str">
        <x:f>IF($A143="","",IF($G143=الإعداد!$B$9,"نعم","لا"))</x:f>
      </x:c>
    </x:row>
    <x:row r="144">
      <x:c r="A144" s="56"/>
      <x:c r="B144" s="36"/>
      <x:c r="C144" s="36"/>
      <x:c r="D144" s="54" t="str">
        <x:f>IF($C144="","",IFERROR(INDEX(الفواتير!$C$6:$C$305,MATCH($C144,الفواتير!$B$6:$B$305,0)),""))</x:f>
      </x:c>
      <x:c r="E144" s="36"/>
      <x:c r="F144" s="58"/>
      <x:c r="G144" s="54" t="str">
        <x:f>IF($A144="","",YEAR($A144))</x:f>
      </x:c>
      <x:c r="H144" s="36"/>
      <x:c r="I144" s="54" t="str">
        <x:f>IF($A144="","",IF($G144=الإعداد!$B$9,"نعم","لا"))</x:f>
      </x:c>
    </x:row>
    <x:row r="145">
      <x:c r="A145" s="56"/>
      <x:c r="B145" s="36"/>
      <x:c r="C145" s="36"/>
      <x:c r="D145" s="54" t="str">
        <x:f>IF($C145="","",IFERROR(INDEX(الفواتير!$C$6:$C$305,MATCH($C145,الفواتير!$B$6:$B$305,0)),""))</x:f>
      </x:c>
      <x:c r="E145" s="36"/>
      <x:c r="F145" s="58"/>
      <x:c r="G145" s="54" t="str">
        <x:f>IF($A145="","",YEAR($A145))</x:f>
      </x:c>
      <x:c r="H145" s="36"/>
      <x:c r="I145" s="54" t="str">
        <x:f>IF($A145="","",IF($G145=الإعداد!$B$9,"نعم","لا"))</x:f>
      </x:c>
    </x:row>
    <x:row r="146">
      <x:c r="A146" s="56"/>
      <x:c r="B146" s="36"/>
      <x:c r="C146" s="36"/>
      <x:c r="D146" s="54" t="str">
        <x:f>IF($C146="","",IFERROR(INDEX(الفواتير!$C$6:$C$305,MATCH($C146,الفواتير!$B$6:$B$305,0)),""))</x:f>
      </x:c>
      <x:c r="E146" s="36"/>
      <x:c r="F146" s="58"/>
      <x:c r="G146" s="54" t="str">
        <x:f>IF($A146="","",YEAR($A146))</x:f>
      </x:c>
      <x:c r="H146" s="36"/>
      <x:c r="I146" s="54" t="str">
        <x:f>IF($A146="","",IF($G146=الإعداد!$B$9,"نعم","لا"))</x:f>
      </x:c>
    </x:row>
    <x:row r="147">
      <x:c r="A147" s="56"/>
      <x:c r="B147" s="36"/>
      <x:c r="C147" s="36"/>
      <x:c r="D147" s="54" t="str">
        <x:f>IF($C147="","",IFERROR(INDEX(الفواتير!$C$6:$C$305,MATCH($C147,الفواتير!$B$6:$B$305,0)),""))</x:f>
      </x:c>
      <x:c r="E147" s="36"/>
      <x:c r="F147" s="58"/>
      <x:c r="G147" s="54" t="str">
        <x:f>IF($A147="","",YEAR($A147))</x:f>
      </x:c>
      <x:c r="H147" s="36"/>
      <x:c r="I147" s="54" t="str">
        <x:f>IF($A147="","",IF($G147=الإعداد!$B$9,"نعم","لا"))</x:f>
      </x:c>
    </x:row>
    <x:row r="148">
      <x:c r="A148" s="56"/>
      <x:c r="B148" s="36"/>
      <x:c r="C148" s="36"/>
      <x:c r="D148" s="54" t="str">
        <x:f>IF($C148="","",IFERROR(INDEX(الفواتير!$C$6:$C$305,MATCH($C148,الفواتير!$B$6:$B$305,0)),""))</x:f>
      </x:c>
      <x:c r="E148" s="36"/>
      <x:c r="F148" s="58"/>
      <x:c r="G148" s="54" t="str">
        <x:f>IF($A148="","",YEAR($A148))</x:f>
      </x:c>
      <x:c r="H148" s="36"/>
      <x:c r="I148" s="54" t="str">
        <x:f>IF($A148="","",IF($G148=الإعداد!$B$9,"نعم","لا"))</x:f>
      </x:c>
    </x:row>
    <x:row r="149">
      <x:c r="A149" s="56"/>
      <x:c r="B149" s="36"/>
      <x:c r="C149" s="36"/>
      <x:c r="D149" s="54" t="str">
        <x:f>IF($C149="","",IFERROR(INDEX(الفواتير!$C$6:$C$305,MATCH($C149,الفواتير!$B$6:$B$305,0)),""))</x:f>
      </x:c>
      <x:c r="E149" s="36"/>
      <x:c r="F149" s="58"/>
      <x:c r="G149" s="54" t="str">
        <x:f>IF($A149="","",YEAR($A149))</x:f>
      </x:c>
      <x:c r="H149" s="36"/>
      <x:c r="I149" s="54" t="str">
        <x:f>IF($A149="","",IF($G149=الإعداد!$B$9,"نعم","لا"))</x:f>
      </x:c>
    </x:row>
    <x:row r="150">
      <x:c r="A150" s="56"/>
      <x:c r="B150" s="36"/>
      <x:c r="C150" s="36"/>
      <x:c r="D150" s="54" t="str">
        <x:f>IF($C150="","",IFERROR(INDEX(الفواتير!$C$6:$C$305,MATCH($C150,الفواتير!$B$6:$B$305,0)),""))</x:f>
      </x:c>
      <x:c r="E150" s="36"/>
      <x:c r="F150" s="58"/>
      <x:c r="G150" s="54" t="str">
        <x:f>IF($A150="","",YEAR($A150))</x:f>
      </x:c>
      <x:c r="H150" s="36"/>
      <x:c r="I150" s="54" t="str">
        <x:f>IF($A150="","",IF($G150=الإعداد!$B$9,"نعم","لا"))</x:f>
      </x:c>
    </x:row>
    <x:row r="151">
      <x:c r="A151" s="56"/>
      <x:c r="B151" s="36"/>
      <x:c r="C151" s="36"/>
      <x:c r="D151" s="54" t="str">
        <x:f>IF($C151="","",IFERROR(INDEX(الفواتير!$C$6:$C$305,MATCH($C151,الفواتير!$B$6:$B$305,0)),""))</x:f>
      </x:c>
      <x:c r="E151" s="36"/>
      <x:c r="F151" s="58"/>
      <x:c r="G151" s="54" t="str">
        <x:f>IF($A151="","",YEAR($A151))</x:f>
      </x:c>
      <x:c r="H151" s="36"/>
      <x:c r="I151" s="54" t="str">
        <x:f>IF($A151="","",IF($G151=الإعداد!$B$9,"نعم","لا"))</x:f>
      </x:c>
    </x:row>
    <x:row r="152">
      <x:c r="A152" s="56"/>
      <x:c r="B152" s="36"/>
      <x:c r="C152" s="36"/>
      <x:c r="D152" s="54" t="str">
        <x:f>IF($C152="","",IFERROR(INDEX(الفواتير!$C$6:$C$305,MATCH($C152,الفواتير!$B$6:$B$305,0)),""))</x:f>
      </x:c>
      <x:c r="E152" s="36"/>
      <x:c r="F152" s="58"/>
      <x:c r="G152" s="54" t="str">
        <x:f>IF($A152="","",YEAR($A152))</x:f>
      </x:c>
      <x:c r="H152" s="36"/>
      <x:c r="I152" s="54" t="str">
        <x:f>IF($A152="","",IF($G152=الإعداد!$B$9,"نعم","لا"))</x:f>
      </x:c>
    </x:row>
    <x:row r="153">
      <x:c r="A153" s="56"/>
      <x:c r="B153" s="36"/>
      <x:c r="C153" s="36"/>
      <x:c r="D153" s="54" t="str">
        <x:f>IF($C153="","",IFERROR(INDEX(الفواتير!$C$6:$C$305,MATCH($C153,الفواتير!$B$6:$B$305,0)),""))</x:f>
      </x:c>
      <x:c r="E153" s="36"/>
      <x:c r="F153" s="58"/>
      <x:c r="G153" s="54" t="str">
        <x:f>IF($A153="","",YEAR($A153))</x:f>
      </x:c>
      <x:c r="H153" s="36"/>
      <x:c r="I153" s="54" t="str">
        <x:f>IF($A153="","",IF($G153=الإعداد!$B$9,"نعم","لا"))</x:f>
      </x:c>
    </x:row>
    <x:row r="154">
      <x:c r="A154" s="56"/>
      <x:c r="B154" s="36"/>
      <x:c r="C154" s="36"/>
      <x:c r="D154" s="54" t="str">
        <x:f>IF($C154="","",IFERROR(INDEX(الفواتير!$C$6:$C$305,MATCH($C154,الفواتير!$B$6:$B$305,0)),""))</x:f>
      </x:c>
      <x:c r="E154" s="36"/>
      <x:c r="F154" s="58"/>
      <x:c r="G154" s="54" t="str">
        <x:f>IF($A154="","",YEAR($A154))</x:f>
      </x:c>
      <x:c r="H154" s="36"/>
      <x:c r="I154" s="54" t="str">
        <x:f>IF($A154="","",IF($G154=الإعداد!$B$9,"نعم","لا"))</x:f>
      </x:c>
    </x:row>
    <x:row r="155">
      <x:c r="A155" s="56"/>
      <x:c r="B155" s="36"/>
      <x:c r="C155" s="36"/>
      <x:c r="D155" s="54" t="str">
        <x:f>IF($C155="","",IFERROR(INDEX(الفواتير!$C$6:$C$305,MATCH($C155,الفواتير!$B$6:$B$305,0)),""))</x:f>
      </x:c>
      <x:c r="E155" s="36"/>
      <x:c r="F155" s="58"/>
      <x:c r="G155" s="54" t="str">
        <x:f>IF($A155="","",YEAR($A155))</x:f>
      </x:c>
      <x:c r="H155" s="36"/>
      <x:c r="I155" s="54" t="str">
        <x:f>IF($A155="","",IF($G155=الإعداد!$B$9,"نعم","لا"))</x:f>
      </x:c>
    </x:row>
    <x:row r="156">
      <x:c r="A156" s="56"/>
      <x:c r="B156" s="36"/>
      <x:c r="C156" s="36"/>
      <x:c r="D156" s="54" t="str">
        <x:f>IF($C156="","",IFERROR(INDEX(الفواتير!$C$6:$C$305,MATCH($C156,الفواتير!$B$6:$B$305,0)),""))</x:f>
      </x:c>
      <x:c r="E156" s="36"/>
      <x:c r="F156" s="58"/>
      <x:c r="G156" s="54" t="str">
        <x:f>IF($A156="","",YEAR($A156))</x:f>
      </x:c>
      <x:c r="H156" s="36"/>
      <x:c r="I156" s="54" t="str">
        <x:f>IF($A156="","",IF($G156=الإعداد!$B$9,"نعم","لا"))</x:f>
      </x:c>
    </x:row>
    <x:row r="157">
      <x:c r="A157" s="56"/>
      <x:c r="B157" s="36"/>
      <x:c r="C157" s="36"/>
      <x:c r="D157" s="54" t="str">
        <x:f>IF($C157="","",IFERROR(INDEX(الفواتير!$C$6:$C$305,MATCH($C157,الفواتير!$B$6:$B$305,0)),""))</x:f>
      </x:c>
      <x:c r="E157" s="36"/>
      <x:c r="F157" s="58"/>
      <x:c r="G157" s="54" t="str">
        <x:f>IF($A157="","",YEAR($A157))</x:f>
      </x:c>
      <x:c r="H157" s="36"/>
      <x:c r="I157" s="54" t="str">
        <x:f>IF($A157="","",IF($G157=الإعداد!$B$9,"نعم","لا"))</x:f>
      </x:c>
    </x:row>
    <x:row r="158">
      <x:c r="A158" s="56"/>
      <x:c r="B158" s="36"/>
      <x:c r="C158" s="36"/>
      <x:c r="D158" s="54" t="str">
        <x:f>IF($C158="","",IFERROR(INDEX(الفواتير!$C$6:$C$305,MATCH($C158,الفواتير!$B$6:$B$305,0)),""))</x:f>
      </x:c>
      <x:c r="E158" s="36"/>
      <x:c r="F158" s="58"/>
      <x:c r="G158" s="54" t="str">
        <x:f>IF($A158="","",YEAR($A158))</x:f>
      </x:c>
      <x:c r="H158" s="36"/>
      <x:c r="I158" s="54" t="str">
        <x:f>IF($A158="","",IF($G158=الإعداد!$B$9,"نعم","لا"))</x:f>
      </x:c>
    </x:row>
    <x:row r="159">
      <x:c r="A159" s="56"/>
      <x:c r="B159" s="36"/>
      <x:c r="C159" s="36"/>
      <x:c r="D159" s="54" t="str">
        <x:f>IF($C159="","",IFERROR(INDEX(الفواتير!$C$6:$C$305,MATCH($C159,الفواتير!$B$6:$B$305,0)),""))</x:f>
      </x:c>
      <x:c r="E159" s="36"/>
      <x:c r="F159" s="58"/>
      <x:c r="G159" s="54" t="str">
        <x:f>IF($A159="","",YEAR($A159))</x:f>
      </x:c>
      <x:c r="H159" s="36"/>
      <x:c r="I159" s="54" t="str">
        <x:f>IF($A159="","",IF($G159=الإعداد!$B$9,"نعم","لا"))</x:f>
      </x:c>
    </x:row>
    <x:row r="160">
      <x:c r="A160" s="56"/>
      <x:c r="B160" s="36"/>
      <x:c r="C160" s="36"/>
      <x:c r="D160" s="54" t="str">
        <x:f>IF($C160="","",IFERROR(INDEX(الفواتير!$C$6:$C$305,MATCH($C160,الفواتير!$B$6:$B$305,0)),""))</x:f>
      </x:c>
      <x:c r="E160" s="36"/>
      <x:c r="F160" s="58"/>
      <x:c r="G160" s="54" t="str">
        <x:f>IF($A160="","",YEAR($A160))</x:f>
      </x:c>
      <x:c r="H160" s="36"/>
      <x:c r="I160" s="54" t="str">
        <x:f>IF($A160="","",IF($G160=الإعداد!$B$9,"نعم","لا"))</x:f>
      </x:c>
    </x:row>
    <x:row r="161">
      <x:c r="A161" s="56"/>
      <x:c r="B161" s="36"/>
      <x:c r="C161" s="36"/>
      <x:c r="D161" s="54" t="str">
        <x:f>IF($C161="","",IFERROR(INDEX(الفواتير!$C$6:$C$305,MATCH($C161,الفواتير!$B$6:$B$305,0)),""))</x:f>
      </x:c>
      <x:c r="E161" s="36"/>
      <x:c r="F161" s="58"/>
      <x:c r="G161" s="54" t="str">
        <x:f>IF($A161="","",YEAR($A161))</x:f>
      </x:c>
      <x:c r="H161" s="36"/>
      <x:c r="I161" s="54" t="str">
        <x:f>IF($A161="","",IF($G161=الإعداد!$B$9,"نعم","لا"))</x:f>
      </x:c>
    </x:row>
    <x:row r="162">
      <x:c r="A162" s="56"/>
      <x:c r="B162" s="36"/>
      <x:c r="C162" s="36"/>
      <x:c r="D162" s="54" t="str">
        <x:f>IF($C162="","",IFERROR(INDEX(الفواتير!$C$6:$C$305,MATCH($C162,الفواتير!$B$6:$B$305,0)),""))</x:f>
      </x:c>
      <x:c r="E162" s="36"/>
      <x:c r="F162" s="58"/>
      <x:c r="G162" s="54" t="str">
        <x:f>IF($A162="","",YEAR($A162))</x:f>
      </x:c>
      <x:c r="H162" s="36"/>
      <x:c r="I162" s="54" t="str">
        <x:f>IF($A162="","",IF($G162=الإعداد!$B$9,"نعم","لا"))</x:f>
      </x:c>
    </x:row>
    <x:row r="163">
      <x:c r="A163" s="56"/>
      <x:c r="B163" s="36"/>
      <x:c r="C163" s="36"/>
      <x:c r="D163" s="54" t="str">
        <x:f>IF($C163="","",IFERROR(INDEX(الفواتير!$C$6:$C$305,MATCH($C163,الفواتير!$B$6:$B$305,0)),""))</x:f>
      </x:c>
      <x:c r="E163" s="36"/>
      <x:c r="F163" s="58"/>
      <x:c r="G163" s="54" t="str">
        <x:f>IF($A163="","",YEAR($A163))</x:f>
      </x:c>
      <x:c r="H163" s="36"/>
      <x:c r="I163" s="54" t="str">
        <x:f>IF($A163="","",IF($G163=الإعداد!$B$9,"نعم","لا"))</x:f>
      </x:c>
    </x:row>
    <x:row r="164">
      <x:c r="A164" s="56"/>
      <x:c r="B164" s="36"/>
      <x:c r="C164" s="36"/>
      <x:c r="D164" s="54" t="str">
        <x:f>IF($C164="","",IFERROR(INDEX(الفواتير!$C$6:$C$305,MATCH($C164,الفواتير!$B$6:$B$305,0)),""))</x:f>
      </x:c>
      <x:c r="E164" s="36"/>
      <x:c r="F164" s="58"/>
      <x:c r="G164" s="54" t="str">
        <x:f>IF($A164="","",YEAR($A164))</x:f>
      </x:c>
      <x:c r="H164" s="36"/>
      <x:c r="I164" s="54" t="str">
        <x:f>IF($A164="","",IF($G164=الإعداد!$B$9,"نعم","لا"))</x:f>
      </x:c>
    </x:row>
    <x:row r="165">
      <x:c r="A165" s="56"/>
      <x:c r="B165" s="36"/>
      <x:c r="C165" s="36"/>
      <x:c r="D165" s="54" t="str">
        <x:f>IF($C165="","",IFERROR(INDEX(الفواتير!$C$6:$C$305,MATCH($C165,الفواتير!$B$6:$B$305,0)),""))</x:f>
      </x:c>
      <x:c r="E165" s="36"/>
      <x:c r="F165" s="58"/>
      <x:c r="G165" s="54" t="str">
        <x:f>IF($A165="","",YEAR($A165))</x:f>
      </x:c>
      <x:c r="H165" s="36"/>
      <x:c r="I165" s="54" t="str">
        <x:f>IF($A165="","",IF($G165=الإعداد!$B$9,"نعم","لا"))</x:f>
      </x:c>
    </x:row>
    <x:row r="166">
      <x:c r="A166" s="56"/>
      <x:c r="B166" s="36"/>
      <x:c r="C166" s="36"/>
      <x:c r="D166" s="54" t="str">
        <x:f>IF($C166="","",IFERROR(INDEX(الفواتير!$C$6:$C$305,MATCH($C166,الفواتير!$B$6:$B$305,0)),""))</x:f>
      </x:c>
      <x:c r="E166" s="36"/>
      <x:c r="F166" s="58"/>
      <x:c r="G166" s="54" t="str">
        <x:f>IF($A166="","",YEAR($A166))</x:f>
      </x:c>
      <x:c r="H166" s="36"/>
      <x:c r="I166" s="54" t="str">
        <x:f>IF($A166="","",IF($G166=الإعداد!$B$9,"نعم","لا"))</x:f>
      </x:c>
    </x:row>
    <x:row r="167">
      <x:c r="A167" s="56"/>
      <x:c r="B167" s="36"/>
      <x:c r="C167" s="36"/>
      <x:c r="D167" s="54" t="str">
        <x:f>IF($C167="","",IFERROR(INDEX(الفواتير!$C$6:$C$305,MATCH($C167,الفواتير!$B$6:$B$305,0)),""))</x:f>
      </x:c>
      <x:c r="E167" s="36"/>
      <x:c r="F167" s="58"/>
      <x:c r="G167" s="54" t="str">
        <x:f>IF($A167="","",YEAR($A167))</x:f>
      </x:c>
      <x:c r="H167" s="36"/>
      <x:c r="I167" s="54" t="str">
        <x:f>IF($A167="","",IF($G167=الإعداد!$B$9,"نعم","لا"))</x:f>
      </x:c>
    </x:row>
    <x:row r="168">
      <x:c r="A168" s="56"/>
      <x:c r="B168" s="36"/>
      <x:c r="C168" s="36"/>
      <x:c r="D168" s="54" t="str">
        <x:f>IF($C168="","",IFERROR(INDEX(الفواتير!$C$6:$C$305,MATCH($C168,الفواتير!$B$6:$B$305,0)),""))</x:f>
      </x:c>
      <x:c r="E168" s="36"/>
      <x:c r="F168" s="58"/>
      <x:c r="G168" s="54" t="str">
        <x:f>IF($A168="","",YEAR($A168))</x:f>
      </x:c>
      <x:c r="H168" s="36"/>
      <x:c r="I168" s="54" t="str">
        <x:f>IF($A168="","",IF($G168=الإعداد!$B$9,"نعم","لا"))</x:f>
      </x:c>
    </x:row>
    <x:row r="169">
      <x:c r="A169" s="56"/>
      <x:c r="B169" s="36"/>
      <x:c r="C169" s="36"/>
      <x:c r="D169" s="54" t="str">
        <x:f>IF($C169="","",IFERROR(INDEX(الفواتير!$C$6:$C$305,MATCH($C169,الفواتير!$B$6:$B$305,0)),""))</x:f>
      </x:c>
      <x:c r="E169" s="36"/>
      <x:c r="F169" s="58"/>
      <x:c r="G169" s="54" t="str">
        <x:f>IF($A169="","",YEAR($A169))</x:f>
      </x:c>
      <x:c r="H169" s="36"/>
      <x:c r="I169" s="54" t="str">
        <x:f>IF($A169="","",IF($G169=الإعداد!$B$9,"نعم","لا"))</x:f>
      </x:c>
    </x:row>
    <x:row r="170">
      <x:c r="A170" s="56"/>
      <x:c r="B170" s="36"/>
      <x:c r="C170" s="36"/>
      <x:c r="D170" s="54" t="str">
        <x:f>IF($C170="","",IFERROR(INDEX(الفواتير!$C$6:$C$305,MATCH($C170,الفواتير!$B$6:$B$305,0)),""))</x:f>
      </x:c>
      <x:c r="E170" s="36"/>
      <x:c r="F170" s="58"/>
      <x:c r="G170" s="54" t="str">
        <x:f>IF($A170="","",YEAR($A170))</x:f>
      </x:c>
      <x:c r="H170" s="36"/>
      <x:c r="I170" s="54" t="str">
        <x:f>IF($A170="","",IF($G170=الإعداد!$B$9,"نعم","لا"))</x:f>
      </x:c>
    </x:row>
    <x:row r="171">
      <x:c r="A171" s="56"/>
      <x:c r="B171" s="36"/>
      <x:c r="C171" s="36"/>
      <x:c r="D171" s="54" t="str">
        <x:f>IF($C171="","",IFERROR(INDEX(الفواتير!$C$6:$C$305,MATCH($C171,الفواتير!$B$6:$B$305,0)),""))</x:f>
      </x:c>
      <x:c r="E171" s="36"/>
      <x:c r="F171" s="58"/>
      <x:c r="G171" s="54" t="str">
        <x:f>IF($A171="","",YEAR($A171))</x:f>
      </x:c>
      <x:c r="H171" s="36"/>
      <x:c r="I171" s="54" t="str">
        <x:f>IF($A171="","",IF($G171=الإعداد!$B$9,"نعم","لا"))</x:f>
      </x:c>
    </x:row>
    <x:row r="172">
      <x:c r="A172" s="56"/>
      <x:c r="B172" s="36"/>
      <x:c r="C172" s="36"/>
      <x:c r="D172" s="54" t="str">
        <x:f>IF($C172="","",IFERROR(INDEX(الفواتير!$C$6:$C$305,MATCH($C172,الفواتير!$B$6:$B$305,0)),""))</x:f>
      </x:c>
      <x:c r="E172" s="36"/>
      <x:c r="F172" s="58"/>
      <x:c r="G172" s="54" t="str">
        <x:f>IF($A172="","",YEAR($A172))</x:f>
      </x:c>
      <x:c r="H172" s="36"/>
      <x:c r="I172" s="54" t="str">
        <x:f>IF($A172="","",IF($G172=الإعداد!$B$9,"نعم","لا"))</x:f>
      </x:c>
    </x:row>
    <x:row r="173">
      <x:c r="A173" s="56"/>
      <x:c r="B173" s="36"/>
      <x:c r="C173" s="36"/>
      <x:c r="D173" s="54" t="str">
        <x:f>IF($C173="","",IFERROR(INDEX(الفواتير!$C$6:$C$305,MATCH($C173,الفواتير!$B$6:$B$305,0)),""))</x:f>
      </x:c>
      <x:c r="E173" s="36"/>
      <x:c r="F173" s="58"/>
      <x:c r="G173" s="54" t="str">
        <x:f>IF($A173="","",YEAR($A173))</x:f>
      </x:c>
      <x:c r="H173" s="36"/>
      <x:c r="I173" s="54" t="str">
        <x:f>IF($A173="","",IF($G173=الإعداد!$B$9,"نعم","لا"))</x:f>
      </x:c>
    </x:row>
    <x:row r="174">
      <x:c r="A174" s="56"/>
      <x:c r="B174" s="36"/>
      <x:c r="C174" s="36"/>
      <x:c r="D174" s="54" t="str">
        <x:f>IF($C174="","",IFERROR(INDEX(الفواتير!$C$6:$C$305,MATCH($C174,الفواتير!$B$6:$B$305,0)),""))</x:f>
      </x:c>
      <x:c r="E174" s="36"/>
      <x:c r="F174" s="58"/>
      <x:c r="G174" s="54" t="str">
        <x:f>IF($A174="","",YEAR($A174))</x:f>
      </x:c>
      <x:c r="H174" s="36"/>
      <x:c r="I174" s="54" t="str">
        <x:f>IF($A174="","",IF($G174=الإعداد!$B$9,"نعم","لا"))</x:f>
      </x:c>
    </x:row>
    <x:row r="175">
      <x:c r="A175" s="56"/>
      <x:c r="B175" s="36"/>
      <x:c r="C175" s="36"/>
      <x:c r="D175" s="54" t="str">
        <x:f>IF($C175="","",IFERROR(INDEX(الفواتير!$C$6:$C$305,MATCH($C175,الفواتير!$B$6:$B$305,0)),""))</x:f>
      </x:c>
      <x:c r="E175" s="36"/>
      <x:c r="F175" s="58"/>
      <x:c r="G175" s="54" t="str">
        <x:f>IF($A175="","",YEAR($A175))</x:f>
      </x:c>
      <x:c r="H175" s="36"/>
      <x:c r="I175" s="54" t="str">
        <x:f>IF($A175="","",IF($G175=الإعداد!$B$9,"نعم","لا"))</x:f>
      </x:c>
    </x:row>
    <x:row r="176">
      <x:c r="A176" s="56"/>
      <x:c r="B176" s="36"/>
      <x:c r="C176" s="36"/>
      <x:c r="D176" s="54" t="str">
        <x:f>IF($C176="","",IFERROR(INDEX(الفواتير!$C$6:$C$305,MATCH($C176,الفواتير!$B$6:$B$305,0)),""))</x:f>
      </x:c>
      <x:c r="E176" s="36"/>
      <x:c r="F176" s="58"/>
      <x:c r="G176" s="54" t="str">
        <x:f>IF($A176="","",YEAR($A176))</x:f>
      </x:c>
      <x:c r="H176" s="36"/>
      <x:c r="I176" s="54" t="str">
        <x:f>IF($A176="","",IF($G176=الإعداد!$B$9,"نعم","لا"))</x:f>
      </x:c>
    </x:row>
    <x:row r="177">
      <x:c r="A177" s="56"/>
      <x:c r="B177" s="36"/>
      <x:c r="C177" s="36"/>
      <x:c r="D177" s="54" t="str">
        <x:f>IF($C177="","",IFERROR(INDEX(الفواتير!$C$6:$C$305,MATCH($C177,الفواتير!$B$6:$B$305,0)),""))</x:f>
      </x:c>
      <x:c r="E177" s="36"/>
      <x:c r="F177" s="58"/>
      <x:c r="G177" s="54" t="str">
        <x:f>IF($A177="","",YEAR($A177))</x:f>
      </x:c>
      <x:c r="H177" s="36"/>
      <x:c r="I177" s="54" t="str">
        <x:f>IF($A177="","",IF($G177=الإعداد!$B$9,"نعم","لا"))</x:f>
      </x:c>
    </x:row>
    <x:row r="178">
      <x:c r="A178" s="56"/>
      <x:c r="B178" s="36"/>
      <x:c r="C178" s="36"/>
      <x:c r="D178" s="54" t="str">
        <x:f>IF($C178="","",IFERROR(INDEX(الفواتير!$C$6:$C$305,MATCH($C178,الفواتير!$B$6:$B$305,0)),""))</x:f>
      </x:c>
      <x:c r="E178" s="36"/>
      <x:c r="F178" s="58"/>
      <x:c r="G178" s="54" t="str">
        <x:f>IF($A178="","",YEAR($A178))</x:f>
      </x:c>
      <x:c r="H178" s="36"/>
      <x:c r="I178" s="54" t="str">
        <x:f>IF($A178="","",IF($G178=الإعداد!$B$9,"نعم","لا"))</x:f>
      </x:c>
    </x:row>
    <x:row r="179">
      <x:c r="A179" s="56"/>
      <x:c r="B179" s="36"/>
      <x:c r="C179" s="36"/>
      <x:c r="D179" s="54" t="str">
        <x:f>IF($C179="","",IFERROR(INDEX(الفواتير!$C$6:$C$305,MATCH($C179,الفواتير!$B$6:$B$305,0)),""))</x:f>
      </x:c>
      <x:c r="E179" s="36"/>
      <x:c r="F179" s="58"/>
      <x:c r="G179" s="54" t="str">
        <x:f>IF($A179="","",YEAR($A179))</x:f>
      </x:c>
      <x:c r="H179" s="36"/>
      <x:c r="I179" s="54" t="str">
        <x:f>IF($A179="","",IF($G179=الإعداد!$B$9,"نعم","لا"))</x:f>
      </x:c>
    </x:row>
    <x:row r="180">
      <x:c r="A180" s="56"/>
      <x:c r="B180" s="36"/>
      <x:c r="C180" s="36"/>
      <x:c r="D180" s="54" t="str">
        <x:f>IF($C180="","",IFERROR(INDEX(الفواتير!$C$6:$C$305,MATCH($C180,الفواتير!$B$6:$B$305,0)),""))</x:f>
      </x:c>
      <x:c r="E180" s="36"/>
      <x:c r="F180" s="58"/>
      <x:c r="G180" s="54" t="str">
        <x:f>IF($A180="","",YEAR($A180))</x:f>
      </x:c>
      <x:c r="H180" s="36"/>
      <x:c r="I180" s="54" t="str">
        <x:f>IF($A180="","",IF($G180=الإعداد!$B$9,"نعم","لا"))</x:f>
      </x:c>
    </x:row>
    <x:row r="181">
      <x:c r="A181" s="56"/>
      <x:c r="B181" s="36"/>
      <x:c r="C181" s="36"/>
      <x:c r="D181" s="54" t="str">
        <x:f>IF($C181="","",IFERROR(INDEX(الفواتير!$C$6:$C$305,MATCH($C181,الفواتير!$B$6:$B$305,0)),""))</x:f>
      </x:c>
      <x:c r="E181" s="36"/>
      <x:c r="F181" s="58"/>
      <x:c r="G181" s="54" t="str">
        <x:f>IF($A181="","",YEAR($A181))</x:f>
      </x:c>
      <x:c r="H181" s="36"/>
      <x:c r="I181" s="54" t="str">
        <x:f>IF($A181="","",IF($G181=الإعداد!$B$9,"نعم","لا"))</x:f>
      </x:c>
    </x:row>
    <x:row r="182">
      <x:c r="A182" s="56"/>
      <x:c r="B182" s="36"/>
      <x:c r="C182" s="36"/>
      <x:c r="D182" s="54" t="str">
        <x:f>IF($C182="","",IFERROR(INDEX(الفواتير!$C$6:$C$305,MATCH($C182,الفواتير!$B$6:$B$305,0)),""))</x:f>
      </x:c>
      <x:c r="E182" s="36"/>
      <x:c r="F182" s="58"/>
      <x:c r="G182" s="54" t="str">
        <x:f>IF($A182="","",YEAR($A182))</x:f>
      </x:c>
      <x:c r="H182" s="36"/>
      <x:c r="I182" s="54" t="str">
        <x:f>IF($A182="","",IF($G182=الإعداد!$B$9,"نعم","لا"))</x:f>
      </x:c>
    </x:row>
    <x:row r="183">
      <x:c r="A183" s="56"/>
      <x:c r="B183" s="36"/>
      <x:c r="C183" s="36"/>
      <x:c r="D183" s="54" t="str">
        <x:f>IF($C183="","",IFERROR(INDEX(الفواتير!$C$6:$C$305,MATCH($C183,الفواتير!$B$6:$B$305,0)),""))</x:f>
      </x:c>
      <x:c r="E183" s="36"/>
      <x:c r="F183" s="58"/>
      <x:c r="G183" s="54" t="str">
        <x:f>IF($A183="","",YEAR($A183))</x:f>
      </x:c>
      <x:c r="H183" s="36"/>
      <x:c r="I183" s="54" t="str">
        <x:f>IF($A183="","",IF($G183=الإعداد!$B$9,"نعم","لا"))</x:f>
      </x:c>
    </x:row>
    <x:row r="184">
      <x:c r="A184" s="56"/>
      <x:c r="B184" s="36"/>
      <x:c r="C184" s="36"/>
      <x:c r="D184" s="54" t="str">
        <x:f>IF($C184="","",IFERROR(INDEX(الفواتير!$C$6:$C$305,MATCH($C184,الفواتير!$B$6:$B$305,0)),""))</x:f>
      </x:c>
      <x:c r="E184" s="36"/>
      <x:c r="F184" s="58"/>
      <x:c r="G184" s="54" t="str">
        <x:f>IF($A184="","",YEAR($A184))</x:f>
      </x:c>
      <x:c r="H184" s="36"/>
      <x:c r="I184" s="54" t="str">
        <x:f>IF($A184="","",IF($G184=الإعداد!$B$9,"نعم","لا"))</x:f>
      </x:c>
    </x:row>
    <x:row r="185">
      <x:c r="A185" s="56"/>
      <x:c r="B185" s="36"/>
      <x:c r="C185" s="36"/>
      <x:c r="D185" s="54" t="str">
        <x:f>IF($C185="","",IFERROR(INDEX(الفواتير!$C$6:$C$305,MATCH($C185,الفواتير!$B$6:$B$305,0)),""))</x:f>
      </x:c>
      <x:c r="E185" s="36"/>
      <x:c r="F185" s="58"/>
      <x:c r="G185" s="54" t="str">
        <x:f>IF($A185="","",YEAR($A185))</x:f>
      </x:c>
      <x:c r="H185" s="36"/>
      <x:c r="I185" s="54" t="str">
        <x:f>IF($A185="","",IF($G185=الإعداد!$B$9,"نعم","لا"))</x:f>
      </x:c>
    </x:row>
    <x:row r="186">
      <x:c r="A186" s="56"/>
      <x:c r="B186" s="36"/>
      <x:c r="C186" s="36"/>
      <x:c r="D186" s="54" t="str">
        <x:f>IF($C186="","",IFERROR(INDEX(الفواتير!$C$6:$C$305,MATCH($C186,الفواتير!$B$6:$B$305,0)),""))</x:f>
      </x:c>
      <x:c r="E186" s="36"/>
      <x:c r="F186" s="58"/>
      <x:c r="G186" s="54" t="str">
        <x:f>IF($A186="","",YEAR($A186))</x:f>
      </x:c>
      <x:c r="H186" s="36"/>
      <x:c r="I186" s="54" t="str">
        <x:f>IF($A186="","",IF($G186=الإعداد!$B$9,"نعم","لا"))</x:f>
      </x:c>
    </x:row>
    <x:row r="187">
      <x:c r="A187" s="56"/>
      <x:c r="B187" s="36"/>
      <x:c r="C187" s="36"/>
      <x:c r="D187" s="54" t="str">
        <x:f>IF($C187="","",IFERROR(INDEX(الفواتير!$C$6:$C$305,MATCH($C187,الفواتير!$B$6:$B$305,0)),""))</x:f>
      </x:c>
      <x:c r="E187" s="36"/>
      <x:c r="F187" s="58"/>
      <x:c r="G187" s="54" t="str">
        <x:f>IF($A187="","",YEAR($A187))</x:f>
      </x:c>
      <x:c r="H187" s="36"/>
      <x:c r="I187" s="54" t="str">
        <x:f>IF($A187="","",IF($G187=الإعداد!$B$9,"نعم","لا"))</x:f>
      </x:c>
    </x:row>
    <x:row r="188">
      <x:c r="A188" s="56"/>
      <x:c r="B188" s="36"/>
      <x:c r="C188" s="36"/>
      <x:c r="D188" s="54" t="str">
        <x:f>IF($C188="","",IFERROR(INDEX(الفواتير!$C$6:$C$305,MATCH($C188,الفواتير!$B$6:$B$305,0)),""))</x:f>
      </x:c>
      <x:c r="E188" s="36"/>
      <x:c r="F188" s="58"/>
      <x:c r="G188" s="54" t="str">
        <x:f>IF($A188="","",YEAR($A188))</x:f>
      </x:c>
      <x:c r="H188" s="36"/>
      <x:c r="I188" s="54" t="str">
        <x:f>IF($A188="","",IF($G188=الإعداد!$B$9,"نعم","لا"))</x:f>
      </x:c>
    </x:row>
    <x:row r="189">
      <x:c r="A189" s="56"/>
      <x:c r="B189" s="36"/>
      <x:c r="C189" s="36"/>
      <x:c r="D189" s="54" t="str">
        <x:f>IF($C189="","",IFERROR(INDEX(الفواتير!$C$6:$C$305,MATCH($C189,الفواتير!$B$6:$B$305,0)),""))</x:f>
      </x:c>
      <x:c r="E189" s="36"/>
      <x:c r="F189" s="58"/>
      <x:c r="G189" s="54" t="str">
        <x:f>IF($A189="","",YEAR($A189))</x:f>
      </x:c>
      <x:c r="H189" s="36"/>
      <x:c r="I189" s="54" t="str">
        <x:f>IF($A189="","",IF($G189=الإعداد!$B$9,"نعم","لا"))</x:f>
      </x:c>
    </x:row>
    <x:row r="190">
      <x:c r="A190" s="56"/>
      <x:c r="B190" s="36"/>
      <x:c r="C190" s="36"/>
      <x:c r="D190" s="54" t="str">
        <x:f>IF($C190="","",IFERROR(INDEX(الفواتير!$C$6:$C$305,MATCH($C190,الفواتير!$B$6:$B$305,0)),""))</x:f>
      </x:c>
      <x:c r="E190" s="36"/>
      <x:c r="F190" s="58"/>
      <x:c r="G190" s="54" t="str">
        <x:f>IF($A190="","",YEAR($A190))</x:f>
      </x:c>
      <x:c r="H190" s="36"/>
      <x:c r="I190" s="54" t="str">
        <x:f>IF($A190="","",IF($G190=الإعداد!$B$9,"نعم","لا"))</x:f>
      </x:c>
    </x:row>
    <x:row r="191">
      <x:c r="A191" s="56"/>
      <x:c r="B191" s="36"/>
      <x:c r="C191" s="36"/>
      <x:c r="D191" s="54" t="str">
        <x:f>IF($C191="","",IFERROR(INDEX(الفواتير!$C$6:$C$305,MATCH($C191,الفواتير!$B$6:$B$305,0)),""))</x:f>
      </x:c>
      <x:c r="E191" s="36"/>
      <x:c r="F191" s="58"/>
      <x:c r="G191" s="54" t="str">
        <x:f>IF($A191="","",YEAR($A191))</x:f>
      </x:c>
      <x:c r="H191" s="36"/>
      <x:c r="I191" s="54" t="str">
        <x:f>IF($A191="","",IF($G191=الإعداد!$B$9,"نعم","لا"))</x:f>
      </x:c>
    </x:row>
    <x:row r="192">
      <x:c r="A192" s="56"/>
      <x:c r="B192" s="36"/>
      <x:c r="C192" s="36"/>
      <x:c r="D192" s="54" t="str">
        <x:f>IF($C192="","",IFERROR(INDEX(الفواتير!$C$6:$C$305,MATCH($C192,الفواتير!$B$6:$B$305,0)),""))</x:f>
      </x:c>
      <x:c r="E192" s="36"/>
      <x:c r="F192" s="58"/>
      <x:c r="G192" s="54" t="str">
        <x:f>IF($A192="","",YEAR($A192))</x:f>
      </x:c>
      <x:c r="H192" s="36"/>
      <x:c r="I192" s="54" t="str">
        <x:f>IF($A192="","",IF($G192=الإعداد!$B$9,"نعم","لا"))</x:f>
      </x:c>
    </x:row>
    <x:row r="193">
      <x:c r="A193" s="56"/>
      <x:c r="B193" s="36"/>
      <x:c r="C193" s="36"/>
      <x:c r="D193" s="54" t="str">
        <x:f>IF($C193="","",IFERROR(INDEX(الفواتير!$C$6:$C$305,MATCH($C193,الفواتير!$B$6:$B$305,0)),""))</x:f>
      </x:c>
      <x:c r="E193" s="36"/>
      <x:c r="F193" s="58"/>
      <x:c r="G193" s="54" t="str">
        <x:f>IF($A193="","",YEAR($A193))</x:f>
      </x:c>
      <x:c r="H193" s="36"/>
      <x:c r="I193" s="54" t="str">
        <x:f>IF($A193="","",IF($G193=الإعداد!$B$9,"نعم","لا"))</x:f>
      </x:c>
    </x:row>
    <x:row r="194">
      <x:c r="A194" s="56"/>
      <x:c r="B194" s="36"/>
      <x:c r="C194" s="36"/>
      <x:c r="D194" s="54" t="str">
        <x:f>IF($C194="","",IFERROR(INDEX(الفواتير!$C$6:$C$305,MATCH($C194,الفواتير!$B$6:$B$305,0)),""))</x:f>
      </x:c>
      <x:c r="E194" s="36"/>
      <x:c r="F194" s="58"/>
      <x:c r="G194" s="54" t="str">
        <x:f>IF($A194="","",YEAR($A194))</x:f>
      </x:c>
      <x:c r="H194" s="36"/>
      <x:c r="I194" s="54" t="str">
        <x:f>IF($A194="","",IF($G194=الإعداد!$B$9,"نعم","لا"))</x:f>
      </x:c>
    </x:row>
    <x:row r="195">
      <x:c r="A195" s="56"/>
      <x:c r="B195" s="36"/>
      <x:c r="C195" s="36"/>
      <x:c r="D195" s="54" t="str">
        <x:f>IF($C195="","",IFERROR(INDEX(الفواتير!$C$6:$C$305,MATCH($C195,الفواتير!$B$6:$B$305,0)),""))</x:f>
      </x:c>
      <x:c r="E195" s="36"/>
      <x:c r="F195" s="58"/>
      <x:c r="G195" s="54" t="str">
        <x:f>IF($A195="","",YEAR($A195))</x:f>
      </x:c>
      <x:c r="H195" s="36"/>
      <x:c r="I195" s="54" t="str">
        <x:f>IF($A195="","",IF($G195=الإعداد!$B$9,"نعم","لا"))</x:f>
      </x:c>
    </x:row>
    <x:row r="196">
      <x:c r="A196" s="56"/>
      <x:c r="B196" s="36"/>
      <x:c r="C196" s="36"/>
      <x:c r="D196" s="54" t="str">
        <x:f>IF($C196="","",IFERROR(INDEX(الفواتير!$C$6:$C$305,MATCH($C196,الفواتير!$B$6:$B$305,0)),""))</x:f>
      </x:c>
      <x:c r="E196" s="36"/>
      <x:c r="F196" s="58"/>
      <x:c r="G196" s="54" t="str">
        <x:f>IF($A196="","",YEAR($A196))</x:f>
      </x:c>
      <x:c r="H196" s="36"/>
      <x:c r="I196" s="54" t="str">
        <x:f>IF($A196="","",IF($G196=الإعداد!$B$9,"نعم","لا"))</x:f>
      </x:c>
    </x:row>
    <x:row r="197">
      <x:c r="A197" s="56"/>
      <x:c r="B197" s="36"/>
      <x:c r="C197" s="36"/>
      <x:c r="D197" s="54" t="str">
        <x:f>IF($C197="","",IFERROR(INDEX(الفواتير!$C$6:$C$305,MATCH($C197,الفواتير!$B$6:$B$305,0)),""))</x:f>
      </x:c>
      <x:c r="E197" s="36"/>
      <x:c r="F197" s="58"/>
      <x:c r="G197" s="54" t="str">
        <x:f>IF($A197="","",YEAR($A197))</x:f>
      </x:c>
      <x:c r="H197" s="36"/>
      <x:c r="I197" s="54" t="str">
        <x:f>IF($A197="","",IF($G197=الإعداد!$B$9,"نعم","لا"))</x:f>
      </x:c>
    </x:row>
    <x:row r="198">
      <x:c r="A198" s="56"/>
      <x:c r="B198" s="36"/>
      <x:c r="C198" s="36"/>
      <x:c r="D198" s="54" t="str">
        <x:f>IF($C198="","",IFERROR(INDEX(الفواتير!$C$6:$C$305,MATCH($C198,الفواتير!$B$6:$B$305,0)),""))</x:f>
      </x:c>
      <x:c r="E198" s="36"/>
      <x:c r="F198" s="58"/>
      <x:c r="G198" s="54" t="str">
        <x:f>IF($A198="","",YEAR($A198))</x:f>
      </x:c>
      <x:c r="H198" s="36"/>
      <x:c r="I198" s="54" t="str">
        <x:f>IF($A198="","",IF($G198=الإعداد!$B$9,"نعم","لا"))</x:f>
      </x:c>
    </x:row>
    <x:row r="199">
      <x:c r="A199" s="56"/>
      <x:c r="B199" s="36"/>
      <x:c r="C199" s="36"/>
      <x:c r="D199" s="54" t="str">
        <x:f>IF($C199="","",IFERROR(INDEX(الفواتير!$C$6:$C$305,MATCH($C199,الفواتير!$B$6:$B$305,0)),""))</x:f>
      </x:c>
      <x:c r="E199" s="36"/>
      <x:c r="F199" s="58"/>
      <x:c r="G199" s="54" t="str">
        <x:f>IF($A199="","",YEAR($A199))</x:f>
      </x:c>
      <x:c r="H199" s="36"/>
      <x:c r="I199" s="54" t="str">
        <x:f>IF($A199="","",IF($G199=الإعداد!$B$9,"نعم","لا"))</x:f>
      </x:c>
    </x:row>
    <x:row r="200">
      <x:c r="A200" s="56"/>
      <x:c r="B200" s="36"/>
      <x:c r="C200" s="36"/>
      <x:c r="D200" s="54" t="str">
        <x:f>IF($C200="","",IFERROR(INDEX(الفواتير!$C$6:$C$305,MATCH($C200,الفواتير!$B$6:$B$305,0)),""))</x:f>
      </x:c>
      <x:c r="E200" s="36"/>
      <x:c r="F200" s="58"/>
      <x:c r="G200" s="54" t="str">
        <x:f>IF($A200="","",YEAR($A200))</x:f>
      </x:c>
      <x:c r="H200" s="36"/>
      <x:c r="I200" s="54" t="str">
        <x:f>IF($A200="","",IF($G200=الإعداد!$B$9,"نعم","لا"))</x:f>
      </x:c>
    </x:row>
    <x:row r="201">
      <x:c r="A201" s="56"/>
      <x:c r="B201" s="36"/>
      <x:c r="C201" s="36"/>
      <x:c r="D201" s="54" t="str">
        <x:f>IF($C201="","",IFERROR(INDEX(الفواتير!$C$6:$C$305,MATCH($C201,الفواتير!$B$6:$B$305,0)),""))</x:f>
      </x:c>
      <x:c r="E201" s="36"/>
      <x:c r="F201" s="58"/>
      <x:c r="G201" s="54" t="str">
        <x:f>IF($A201="","",YEAR($A201))</x:f>
      </x:c>
      <x:c r="H201" s="36"/>
      <x:c r="I201" s="54" t="str">
        <x:f>IF($A201="","",IF($G201=الإعداد!$B$9,"نعم","لا"))</x:f>
      </x:c>
    </x:row>
    <x:row r="202">
      <x:c r="A202" s="56"/>
      <x:c r="B202" s="36"/>
      <x:c r="C202" s="36"/>
      <x:c r="D202" s="54" t="str">
        <x:f>IF($C202="","",IFERROR(INDEX(الفواتير!$C$6:$C$305,MATCH($C202,الفواتير!$B$6:$B$305,0)),""))</x:f>
      </x:c>
      <x:c r="E202" s="36"/>
      <x:c r="F202" s="58"/>
      <x:c r="G202" s="54" t="str">
        <x:f>IF($A202="","",YEAR($A202))</x:f>
      </x:c>
      <x:c r="H202" s="36"/>
      <x:c r="I202" s="54" t="str">
        <x:f>IF($A202="","",IF($G202=الإعداد!$B$9,"نعم","لا"))</x:f>
      </x:c>
    </x:row>
    <x:row r="203">
      <x:c r="A203" s="56"/>
      <x:c r="B203" s="36"/>
      <x:c r="C203" s="36"/>
      <x:c r="D203" s="54" t="str">
        <x:f>IF($C203="","",IFERROR(INDEX(الفواتير!$C$6:$C$305,MATCH($C203,الفواتير!$B$6:$B$305,0)),""))</x:f>
      </x:c>
      <x:c r="E203" s="36"/>
      <x:c r="F203" s="58"/>
      <x:c r="G203" s="54" t="str">
        <x:f>IF($A203="","",YEAR($A203))</x:f>
      </x:c>
      <x:c r="H203" s="36"/>
      <x:c r="I203" s="54" t="str">
        <x:f>IF($A203="","",IF($G203=الإعداد!$B$9,"نعم","لا"))</x:f>
      </x:c>
    </x:row>
    <x:row r="204">
      <x:c r="A204" s="56"/>
      <x:c r="B204" s="36"/>
      <x:c r="C204" s="36"/>
      <x:c r="D204" s="54" t="str">
        <x:f>IF($C204="","",IFERROR(INDEX(الفواتير!$C$6:$C$305,MATCH($C204,الفواتير!$B$6:$B$305,0)),""))</x:f>
      </x:c>
      <x:c r="E204" s="36"/>
      <x:c r="F204" s="58"/>
      <x:c r="G204" s="54" t="str">
        <x:f>IF($A204="","",YEAR($A204))</x:f>
      </x:c>
      <x:c r="H204" s="36"/>
      <x:c r="I204" s="54" t="str">
        <x:f>IF($A204="","",IF($G204=الإعداد!$B$9,"نعم","لا"))</x:f>
      </x:c>
    </x:row>
    <x:row r="205">
      <x:c r="A205" s="56"/>
      <x:c r="B205" s="36"/>
      <x:c r="C205" s="36"/>
      <x:c r="D205" s="54" t="str">
        <x:f>IF($C205="","",IFERROR(INDEX(الفواتير!$C$6:$C$305,MATCH($C205,الفواتير!$B$6:$B$305,0)),""))</x:f>
      </x:c>
      <x:c r="E205" s="36"/>
      <x:c r="F205" s="58"/>
      <x:c r="G205" s="54" t="str">
        <x:f>IF($A205="","",YEAR($A205))</x:f>
      </x:c>
      <x:c r="H205" s="36"/>
      <x:c r="I205" s="54" t="str">
        <x:f>IF($A205="","",IF($G205=الإعداد!$B$9,"نعم","لا"))</x:f>
      </x:c>
    </x:row>
    <x:row r="206">
      <x:c r="A206" s="56"/>
      <x:c r="B206" s="36"/>
      <x:c r="C206" s="36"/>
      <x:c r="D206" s="54" t="str">
        <x:f>IF($C206="","",IFERROR(INDEX(الفواتير!$C$6:$C$305,MATCH($C206,الفواتير!$B$6:$B$305,0)),""))</x:f>
      </x:c>
      <x:c r="E206" s="36"/>
      <x:c r="F206" s="58"/>
      <x:c r="G206" s="54" t="str">
        <x:f>IF($A206="","",YEAR($A206))</x:f>
      </x:c>
      <x:c r="H206" s="36"/>
      <x:c r="I206" s="54" t="str">
        <x:f>IF($A206="","",IF($G206=الإعداد!$B$9,"نعم","لا"))</x:f>
      </x:c>
    </x:row>
    <x:row r="207">
      <x:c r="A207" s="56"/>
      <x:c r="B207" s="36"/>
      <x:c r="C207" s="36"/>
      <x:c r="D207" s="54" t="str">
        <x:f>IF($C207="","",IFERROR(INDEX(الفواتير!$C$6:$C$305,MATCH($C207,الفواتير!$B$6:$B$305,0)),""))</x:f>
      </x:c>
      <x:c r="E207" s="36"/>
      <x:c r="F207" s="58"/>
      <x:c r="G207" s="54" t="str">
        <x:f>IF($A207="","",YEAR($A207))</x:f>
      </x:c>
      <x:c r="H207" s="36"/>
      <x:c r="I207" s="54" t="str">
        <x:f>IF($A207="","",IF($G207=الإعداد!$B$9,"نعم","لا"))</x:f>
      </x:c>
    </x:row>
    <x:row r="208">
      <x:c r="A208" s="56"/>
      <x:c r="B208" s="36"/>
      <x:c r="C208" s="36"/>
      <x:c r="D208" s="54" t="str">
        <x:f>IF($C208="","",IFERROR(INDEX(الفواتير!$C$6:$C$305,MATCH($C208,الفواتير!$B$6:$B$305,0)),""))</x:f>
      </x:c>
      <x:c r="E208" s="36"/>
      <x:c r="F208" s="58"/>
      <x:c r="G208" s="54" t="str">
        <x:f>IF($A208="","",YEAR($A208))</x:f>
      </x:c>
      <x:c r="H208" s="36"/>
      <x:c r="I208" s="54" t="str">
        <x:f>IF($A208="","",IF($G208=الإعداد!$B$9,"نعم","لا"))</x:f>
      </x:c>
    </x:row>
    <x:row r="209">
      <x:c r="A209" s="56"/>
      <x:c r="B209" s="36"/>
      <x:c r="C209" s="36"/>
      <x:c r="D209" s="54" t="str">
        <x:f>IF($C209="","",IFERROR(INDEX(الفواتير!$C$6:$C$305,MATCH($C209,الفواتير!$B$6:$B$305,0)),""))</x:f>
      </x:c>
      <x:c r="E209" s="36"/>
      <x:c r="F209" s="58"/>
      <x:c r="G209" s="54" t="str">
        <x:f>IF($A209="","",YEAR($A209))</x:f>
      </x:c>
      <x:c r="H209" s="36"/>
      <x:c r="I209" s="54" t="str">
        <x:f>IF($A209="","",IF($G209=الإعداد!$B$9,"نعم","لا"))</x:f>
      </x:c>
    </x:row>
    <x:row r="210">
      <x:c r="A210" s="56"/>
      <x:c r="B210" s="36"/>
      <x:c r="C210" s="36"/>
      <x:c r="D210" s="54" t="str">
        <x:f>IF($C210="","",IFERROR(INDEX(الفواتير!$C$6:$C$305,MATCH($C210,الفواتير!$B$6:$B$305,0)),""))</x:f>
      </x:c>
      <x:c r="E210" s="36"/>
      <x:c r="F210" s="58"/>
      <x:c r="G210" s="54" t="str">
        <x:f>IF($A210="","",YEAR($A210))</x:f>
      </x:c>
      <x:c r="H210" s="36"/>
      <x:c r="I210" s="54" t="str">
        <x:f>IF($A210="","",IF($G210=الإعداد!$B$9,"نعم","لا"))</x:f>
      </x:c>
    </x:row>
    <x:row r="211">
      <x:c r="A211" s="56"/>
      <x:c r="B211" s="36"/>
      <x:c r="C211" s="36"/>
      <x:c r="D211" s="54" t="str">
        <x:f>IF($C211="","",IFERROR(INDEX(الفواتير!$C$6:$C$305,MATCH($C211,الفواتير!$B$6:$B$305,0)),""))</x:f>
      </x:c>
      <x:c r="E211" s="36"/>
      <x:c r="F211" s="58"/>
      <x:c r="G211" s="54" t="str">
        <x:f>IF($A211="","",YEAR($A211))</x:f>
      </x:c>
      <x:c r="H211" s="36"/>
      <x:c r="I211" s="54" t="str">
        <x:f>IF($A211="","",IF($G211=الإعداد!$B$9,"نعم","لا"))</x:f>
      </x:c>
    </x:row>
    <x:row r="212">
      <x:c r="A212" s="56"/>
      <x:c r="B212" s="36"/>
      <x:c r="C212" s="36"/>
      <x:c r="D212" s="54" t="str">
        <x:f>IF($C212="","",IFERROR(INDEX(الفواتير!$C$6:$C$305,MATCH($C212,الفواتير!$B$6:$B$305,0)),""))</x:f>
      </x:c>
      <x:c r="E212" s="36"/>
      <x:c r="F212" s="58"/>
      <x:c r="G212" s="54" t="str">
        <x:f>IF($A212="","",YEAR($A212))</x:f>
      </x:c>
      <x:c r="H212" s="36"/>
      <x:c r="I212" s="54" t="str">
        <x:f>IF($A212="","",IF($G212=الإعداد!$B$9,"نعم","لا"))</x:f>
      </x:c>
    </x:row>
    <x:row r="213">
      <x:c r="A213" s="56"/>
      <x:c r="B213" s="36"/>
      <x:c r="C213" s="36"/>
      <x:c r="D213" s="54" t="str">
        <x:f>IF($C213="","",IFERROR(INDEX(الفواتير!$C$6:$C$305,MATCH($C213,الفواتير!$B$6:$B$305,0)),""))</x:f>
      </x:c>
      <x:c r="E213" s="36"/>
      <x:c r="F213" s="58"/>
      <x:c r="G213" s="54" t="str">
        <x:f>IF($A213="","",YEAR($A213))</x:f>
      </x:c>
      <x:c r="H213" s="36"/>
      <x:c r="I213" s="54" t="str">
        <x:f>IF($A213="","",IF($G213=الإعداد!$B$9,"نعم","لا"))</x:f>
      </x:c>
    </x:row>
    <x:row r="214">
      <x:c r="A214" s="56"/>
      <x:c r="B214" s="36"/>
      <x:c r="C214" s="36"/>
      <x:c r="D214" s="54" t="str">
        <x:f>IF($C214="","",IFERROR(INDEX(الفواتير!$C$6:$C$305,MATCH($C214,الفواتير!$B$6:$B$305,0)),""))</x:f>
      </x:c>
      <x:c r="E214" s="36"/>
      <x:c r="F214" s="58"/>
      <x:c r="G214" s="54" t="str">
        <x:f>IF($A214="","",YEAR($A214))</x:f>
      </x:c>
      <x:c r="H214" s="36"/>
      <x:c r="I214" s="54" t="str">
        <x:f>IF($A214="","",IF($G214=الإعداد!$B$9,"نعم","لا"))</x:f>
      </x:c>
    </x:row>
    <x:row r="215">
      <x:c r="A215" s="56"/>
      <x:c r="B215" s="36"/>
      <x:c r="C215" s="36"/>
      <x:c r="D215" s="54" t="str">
        <x:f>IF($C215="","",IFERROR(INDEX(الفواتير!$C$6:$C$305,MATCH($C215,الفواتير!$B$6:$B$305,0)),""))</x:f>
      </x:c>
      <x:c r="E215" s="36"/>
      <x:c r="F215" s="58"/>
      <x:c r="G215" s="54" t="str">
        <x:f>IF($A215="","",YEAR($A215))</x:f>
      </x:c>
      <x:c r="H215" s="36"/>
      <x:c r="I215" s="54" t="str">
        <x:f>IF($A215="","",IF($G215=الإعداد!$B$9,"نعم","لا"))</x:f>
      </x:c>
    </x:row>
    <x:row r="216">
      <x:c r="A216" s="56"/>
      <x:c r="B216" s="36"/>
      <x:c r="C216" s="36"/>
      <x:c r="D216" s="54" t="str">
        <x:f>IF($C216="","",IFERROR(INDEX(الفواتير!$C$6:$C$305,MATCH($C216,الفواتير!$B$6:$B$305,0)),""))</x:f>
      </x:c>
      <x:c r="E216" s="36"/>
      <x:c r="F216" s="58"/>
      <x:c r="G216" s="54" t="str">
        <x:f>IF($A216="","",YEAR($A216))</x:f>
      </x:c>
      <x:c r="H216" s="36"/>
      <x:c r="I216" s="54" t="str">
        <x:f>IF($A216="","",IF($G216=الإعداد!$B$9,"نعم","لا"))</x:f>
      </x:c>
    </x:row>
    <x:row r="217">
      <x:c r="A217" s="56"/>
      <x:c r="B217" s="36"/>
      <x:c r="C217" s="36"/>
      <x:c r="D217" s="54" t="str">
        <x:f>IF($C217="","",IFERROR(INDEX(الفواتير!$C$6:$C$305,MATCH($C217,الفواتير!$B$6:$B$305,0)),""))</x:f>
      </x:c>
      <x:c r="E217" s="36"/>
      <x:c r="F217" s="58"/>
      <x:c r="G217" s="54" t="str">
        <x:f>IF($A217="","",YEAR($A217))</x:f>
      </x:c>
      <x:c r="H217" s="36"/>
      <x:c r="I217" s="54" t="str">
        <x:f>IF($A217="","",IF($G217=الإعداد!$B$9,"نعم","لا"))</x:f>
      </x:c>
    </x:row>
    <x:row r="218">
      <x:c r="A218" s="56"/>
      <x:c r="B218" s="36"/>
      <x:c r="C218" s="36"/>
      <x:c r="D218" s="54" t="str">
        <x:f>IF($C218="","",IFERROR(INDEX(الفواتير!$C$6:$C$305,MATCH($C218,الفواتير!$B$6:$B$305,0)),""))</x:f>
      </x:c>
      <x:c r="E218" s="36"/>
      <x:c r="F218" s="58"/>
      <x:c r="G218" s="54" t="str">
        <x:f>IF($A218="","",YEAR($A218))</x:f>
      </x:c>
      <x:c r="H218" s="36"/>
      <x:c r="I218" s="54" t="str">
        <x:f>IF($A218="","",IF($G218=الإعداد!$B$9,"نعم","لا"))</x:f>
      </x:c>
    </x:row>
    <x:row r="219">
      <x:c r="A219" s="56"/>
      <x:c r="B219" s="36"/>
      <x:c r="C219" s="36"/>
      <x:c r="D219" s="54" t="str">
        <x:f>IF($C219="","",IFERROR(INDEX(الفواتير!$C$6:$C$305,MATCH($C219,الفواتير!$B$6:$B$305,0)),""))</x:f>
      </x:c>
      <x:c r="E219" s="36"/>
      <x:c r="F219" s="58"/>
      <x:c r="G219" s="54" t="str">
        <x:f>IF($A219="","",YEAR($A219))</x:f>
      </x:c>
      <x:c r="H219" s="36"/>
      <x:c r="I219" s="54" t="str">
        <x:f>IF($A219="","",IF($G219=الإعداد!$B$9,"نعم","لا"))</x:f>
      </x:c>
    </x:row>
    <x:row r="220">
      <x:c r="A220" s="56"/>
      <x:c r="B220" s="36"/>
      <x:c r="C220" s="36"/>
      <x:c r="D220" s="54" t="str">
        <x:f>IF($C220="","",IFERROR(INDEX(الفواتير!$C$6:$C$305,MATCH($C220,الفواتير!$B$6:$B$305,0)),""))</x:f>
      </x:c>
      <x:c r="E220" s="36"/>
      <x:c r="F220" s="58"/>
      <x:c r="G220" s="54" t="str">
        <x:f>IF($A220="","",YEAR($A220))</x:f>
      </x:c>
      <x:c r="H220" s="36"/>
      <x:c r="I220" s="54" t="str">
        <x:f>IF($A220="","",IF($G220=الإعداد!$B$9,"نعم","لا"))</x:f>
      </x:c>
    </x:row>
    <x:row r="221">
      <x:c r="A221" s="56"/>
      <x:c r="B221" s="36"/>
      <x:c r="C221" s="36"/>
      <x:c r="D221" s="54" t="str">
        <x:f>IF($C221="","",IFERROR(INDEX(الفواتير!$C$6:$C$305,MATCH($C221,الفواتير!$B$6:$B$305,0)),""))</x:f>
      </x:c>
      <x:c r="E221" s="36"/>
      <x:c r="F221" s="58"/>
      <x:c r="G221" s="54" t="str">
        <x:f>IF($A221="","",YEAR($A221))</x:f>
      </x:c>
      <x:c r="H221" s="36"/>
      <x:c r="I221" s="54" t="str">
        <x:f>IF($A221="","",IF($G221=الإعداد!$B$9,"نعم","لا"))</x:f>
      </x:c>
    </x:row>
    <x:row r="222">
      <x:c r="A222" s="56"/>
      <x:c r="B222" s="36"/>
      <x:c r="C222" s="36"/>
      <x:c r="D222" s="54" t="str">
        <x:f>IF($C222="","",IFERROR(INDEX(الفواتير!$C$6:$C$305,MATCH($C222,الفواتير!$B$6:$B$305,0)),""))</x:f>
      </x:c>
      <x:c r="E222" s="36"/>
      <x:c r="F222" s="58"/>
      <x:c r="G222" s="54" t="str">
        <x:f>IF($A222="","",YEAR($A222))</x:f>
      </x:c>
      <x:c r="H222" s="36"/>
      <x:c r="I222" s="54" t="str">
        <x:f>IF($A222="","",IF($G222=الإعداد!$B$9,"نعم","لا"))</x:f>
      </x:c>
    </x:row>
    <x:row r="223">
      <x:c r="A223" s="56"/>
      <x:c r="B223" s="36"/>
      <x:c r="C223" s="36"/>
      <x:c r="D223" s="54" t="str">
        <x:f>IF($C223="","",IFERROR(INDEX(الفواتير!$C$6:$C$305,MATCH($C223,الفواتير!$B$6:$B$305,0)),""))</x:f>
      </x:c>
      <x:c r="E223" s="36"/>
      <x:c r="F223" s="58"/>
      <x:c r="G223" s="54" t="str">
        <x:f>IF($A223="","",YEAR($A223))</x:f>
      </x:c>
      <x:c r="H223" s="36"/>
      <x:c r="I223" s="54" t="str">
        <x:f>IF($A223="","",IF($G223=الإعداد!$B$9,"نعم","لا"))</x:f>
      </x:c>
    </x:row>
    <x:row r="224">
      <x:c r="A224" s="56"/>
      <x:c r="B224" s="36"/>
      <x:c r="C224" s="36"/>
      <x:c r="D224" s="54" t="str">
        <x:f>IF($C224="","",IFERROR(INDEX(الفواتير!$C$6:$C$305,MATCH($C224,الفواتير!$B$6:$B$305,0)),""))</x:f>
      </x:c>
      <x:c r="E224" s="36"/>
      <x:c r="F224" s="58"/>
      <x:c r="G224" s="54" t="str">
        <x:f>IF($A224="","",YEAR($A224))</x:f>
      </x:c>
      <x:c r="H224" s="36"/>
      <x:c r="I224" s="54" t="str">
        <x:f>IF($A224="","",IF($G224=الإعداد!$B$9,"نعم","لا"))</x:f>
      </x:c>
    </x:row>
    <x:row r="225">
      <x:c r="A225" s="56"/>
      <x:c r="B225" s="36"/>
      <x:c r="C225" s="36"/>
      <x:c r="D225" s="54" t="str">
        <x:f>IF($C225="","",IFERROR(INDEX(الفواتير!$C$6:$C$305,MATCH($C225,الفواتير!$B$6:$B$305,0)),""))</x:f>
      </x:c>
      <x:c r="E225" s="36"/>
      <x:c r="F225" s="58"/>
      <x:c r="G225" s="54" t="str">
        <x:f>IF($A225="","",YEAR($A225))</x:f>
      </x:c>
      <x:c r="H225" s="36"/>
      <x:c r="I225" s="54" t="str">
        <x:f>IF($A225="","",IF($G225=الإعداد!$B$9,"نعم","لا"))</x:f>
      </x:c>
    </x:row>
    <x:row r="226">
      <x:c r="A226" s="56"/>
      <x:c r="B226" s="36"/>
      <x:c r="C226" s="36"/>
      <x:c r="D226" s="54" t="str">
        <x:f>IF($C226="","",IFERROR(INDEX(الفواتير!$C$6:$C$305,MATCH($C226,الفواتير!$B$6:$B$305,0)),""))</x:f>
      </x:c>
      <x:c r="E226" s="36"/>
      <x:c r="F226" s="58"/>
      <x:c r="G226" s="54" t="str">
        <x:f>IF($A226="","",YEAR($A226))</x:f>
      </x:c>
      <x:c r="H226" s="36"/>
      <x:c r="I226" s="54" t="str">
        <x:f>IF($A226="","",IF($G226=الإعداد!$B$9,"نعم","لا"))</x:f>
      </x:c>
    </x:row>
    <x:row r="227">
      <x:c r="A227" s="56"/>
      <x:c r="B227" s="36"/>
      <x:c r="C227" s="36"/>
      <x:c r="D227" s="54" t="str">
        <x:f>IF($C227="","",IFERROR(INDEX(الفواتير!$C$6:$C$305,MATCH($C227,الفواتير!$B$6:$B$305,0)),""))</x:f>
      </x:c>
      <x:c r="E227" s="36"/>
      <x:c r="F227" s="58"/>
      <x:c r="G227" s="54" t="str">
        <x:f>IF($A227="","",YEAR($A227))</x:f>
      </x:c>
      <x:c r="H227" s="36"/>
      <x:c r="I227" s="54" t="str">
        <x:f>IF($A227="","",IF($G227=الإعداد!$B$9,"نعم","لا"))</x:f>
      </x:c>
    </x:row>
    <x:row r="228">
      <x:c r="A228" s="56"/>
      <x:c r="B228" s="36"/>
      <x:c r="C228" s="36"/>
      <x:c r="D228" s="54" t="str">
        <x:f>IF($C228="","",IFERROR(INDEX(الفواتير!$C$6:$C$305,MATCH($C228,الفواتير!$B$6:$B$305,0)),""))</x:f>
      </x:c>
      <x:c r="E228" s="36"/>
      <x:c r="F228" s="58"/>
      <x:c r="G228" s="54" t="str">
        <x:f>IF($A228="","",YEAR($A228))</x:f>
      </x:c>
      <x:c r="H228" s="36"/>
      <x:c r="I228" s="54" t="str">
        <x:f>IF($A228="","",IF($G228=الإعداد!$B$9,"نعم","لا"))</x:f>
      </x:c>
    </x:row>
    <x:row r="229">
      <x:c r="A229" s="56"/>
      <x:c r="B229" s="36"/>
      <x:c r="C229" s="36"/>
      <x:c r="D229" s="54" t="str">
        <x:f>IF($C229="","",IFERROR(INDEX(الفواتير!$C$6:$C$305,MATCH($C229,الفواتير!$B$6:$B$305,0)),""))</x:f>
      </x:c>
      <x:c r="E229" s="36"/>
      <x:c r="F229" s="58"/>
      <x:c r="G229" s="54" t="str">
        <x:f>IF($A229="","",YEAR($A229))</x:f>
      </x:c>
      <x:c r="H229" s="36"/>
      <x:c r="I229" s="54" t="str">
        <x:f>IF($A229="","",IF($G229=الإعداد!$B$9,"نعم","لا"))</x:f>
      </x:c>
    </x:row>
    <x:row r="230">
      <x:c r="A230" s="56"/>
      <x:c r="B230" s="36"/>
      <x:c r="C230" s="36"/>
      <x:c r="D230" s="54" t="str">
        <x:f>IF($C230="","",IFERROR(INDEX(الفواتير!$C$6:$C$305,MATCH($C230,الفواتير!$B$6:$B$305,0)),""))</x:f>
      </x:c>
      <x:c r="E230" s="36"/>
      <x:c r="F230" s="58"/>
      <x:c r="G230" s="54" t="str">
        <x:f>IF($A230="","",YEAR($A230))</x:f>
      </x:c>
      <x:c r="H230" s="36"/>
      <x:c r="I230" s="54" t="str">
        <x:f>IF($A230="","",IF($G230=الإعداد!$B$9,"نعم","لا"))</x:f>
      </x:c>
    </x:row>
    <x:row r="231">
      <x:c r="A231" s="56"/>
      <x:c r="B231" s="36"/>
      <x:c r="C231" s="36"/>
      <x:c r="D231" s="54" t="str">
        <x:f>IF($C231="","",IFERROR(INDEX(الفواتير!$C$6:$C$305,MATCH($C231,الفواتير!$B$6:$B$305,0)),""))</x:f>
      </x:c>
      <x:c r="E231" s="36"/>
      <x:c r="F231" s="58"/>
      <x:c r="G231" s="54" t="str">
        <x:f>IF($A231="","",YEAR($A231))</x:f>
      </x:c>
      <x:c r="H231" s="36"/>
      <x:c r="I231" s="54" t="str">
        <x:f>IF($A231="","",IF($G231=الإعداد!$B$9,"نعم","لا"))</x:f>
      </x:c>
    </x:row>
    <x:row r="232">
      <x:c r="A232" s="56"/>
      <x:c r="B232" s="36"/>
      <x:c r="C232" s="36"/>
      <x:c r="D232" s="54" t="str">
        <x:f>IF($C232="","",IFERROR(INDEX(الفواتير!$C$6:$C$305,MATCH($C232,الفواتير!$B$6:$B$305,0)),""))</x:f>
      </x:c>
      <x:c r="E232" s="36"/>
      <x:c r="F232" s="58"/>
      <x:c r="G232" s="54" t="str">
        <x:f>IF($A232="","",YEAR($A232))</x:f>
      </x:c>
      <x:c r="H232" s="36"/>
      <x:c r="I232" s="54" t="str">
        <x:f>IF($A232="","",IF($G232=الإعداد!$B$9,"نعم","لا"))</x:f>
      </x:c>
    </x:row>
    <x:row r="233">
      <x:c r="A233" s="56"/>
      <x:c r="B233" s="36"/>
      <x:c r="C233" s="36"/>
      <x:c r="D233" s="54" t="str">
        <x:f>IF($C233="","",IFERROR(INDEX(الفواتير!$C$6:$C$305,MATCH($C233,الفواتير!$B$6:$B$305,0)),""))</x:f>
      </x:c>
      <x:c r="E233" s="36"/>
      <x:c r="F233" s="58"/>
      <x:c r="G233" s="54" t="str">
        <x:f>IF($A233="","",YEAR($A233))</x:f>
      </x:c>
      <x:c r="H233" s="36"/>
      <x:c r="I233" s="54" t="str">
        <x:f>IF($A233="","",IF($G233=الإعداد!$B$9,"نعم","لا"))</x:f>
      </x:c>
    </x:row>
    <x:row r="234">
      <x:c r="A234" s="56"/>
      <x:c r="B234" s="36"/>
      <x:c r="C234" s="36"/>
      <x:c r="D234" s="54" t="str">
        <x:f>IF($C234="","",IFERROR(INDEX(الفواتير!$C$6:$C$305,MATCH($C234,الفواتير!$B$6:$B$305,0)),""))</x:f>
      </x:c>
      <x:c r="E234" s="36"/>
      <x:c r="F234" s="58"/>
      <x:c r="G234" s="54" t="str">
        <x:f>IF($A234="","",YEAR($A234))</x:f>
      </x:c>
      <x:c r="H234" s="36"/>
      <x:c r="I234" s="54" t="str">
        <x:f>IF($A234="","",IF($G234=الإعداد!$B$9,"نعم","لا"))</x:f>
      </x:c>
    </x:row>
    <x:row r="235">
      <x:c r="A235" s="56"/>
      <x:c r="B235" s="36"/>
      <x:c r="C235" s="36"/>
      <x:c r="D235" s="54" t="str">
        <x:f>IF($C235="","",IFERROR(INDEX(الفواتير!$C$6:$C$305,MATCH($C235,الفواتير!$B$6:$B$305,0)),""))</x:f>
      </x:c>
      <x:c r="E235" s="36"/>
      <x:c r="F235" s="58"/>
      <x:c r="G235" s="54" t="str">
        <x:f>IF($A235="","",YEAR($A235))</x:f>
      </x:c>
      <x:c r="H235" s="36"/>
      <x:c r="I235" s="54" t="str">
        <x:f>IF($A235="","",IF($G235=الإعداد!$B$9,"نعم","لا"))</x:f>
      </x:c>
    </x:row>
    <x:row r="236">
      <x:c r="A236" s="56"/>
      <x:c r="B236" s="36"/>
      <x:c r="C236" s="36"/>
      <x:c r="D236" s="54" t="str">
        <x:f>IF($C236="","",IFERROR(INDEX(الفواتير!$C$6:$C$305,MATCH($C236,الفواتير!$B$6:$B$305,0)),""))</x:f>
      </x:c>
      <x:c r="E236" s="36"/>
      <x:c r="F236" s="58"/>
      <x:c r="G236" s="54" t="str">
        <x:f>IF($A236="","",YEAR($A236))</x:f>
      </x:c>
      <x:c r="H236" s="36"/>
      <x:c r="I236" s="54" t="str">
        <x:f>IF($A236="","",IF($G236=الإعداد!$B$9,"نعم","لا"))</x:f>
      </x:c>
    </x:row>
    <x:row r="237">
      <x:c r="A237" s="56"/>
      <x:c r="B237" s="36"/>
      <x:c r="C237" s="36"/>
      <x:c r="D237" s="54" t="str">
        <x:f>IF($C237="","",IFERROR(INDEX(الفواتير!$C$6:$C$305,MATCH($C237,الفواتير!$B$6:$B$305,0)),""))</x:f>
      </x:c>
      <x:c r="E237" s="36"/>
      <x:c r="F237" s="58"/>
      <x:c r="G237" s="54" t="str">
        <x:f>IF($A237="","",YEAR($A237))</x:f>
      </x:c>
      <x:c r="H237" s="36"/>
      <x:c r="I237" s="54" t="str">
        <x:f>IF($A237="","",IF($G237=الإعداد!$B$9,"نعم","لا"))</x:f>
      </x:c>
    </x:row>
    <x:row r="238">
      <x:c r="A238" s="56"/>
      <x:c r="B238" s="36"/>
      <x:c r="C238" s="36"/>
      <x:c r="D238" s="54" t="str">
        <x:f>IF($C238="","",IFERROR(INDEX(الفواتير!$C$6:$C$305,MATCH($C238,الفواتير!$B$6:$B$305,0)),""))</x:f>
      </x:c>
      <x:c r="E238" s="36"/>
      <x:c r="F238" s="58"/>
      <x:c r="G238" s="54" t="str">
        <x:f>IF($A238="","",YEAR($A238))</x:f>
      </x:c>
      <x:c r="H238" s="36"/>
      <x:c r="I238" s="54" t="str">
        <x:f>IF($A238="","",IF($G238=الإعداد!$B$9,"نعم","لا"))</x:f>
      </x:c>
    </x:row>
    <x:row r="239">
      <x:c r="A239" s="56"/>
      <x:c r="B239" s="36"/>
      <x:c r="C239" s="36"/>
      <x:c r="D239" s="54" t="str">
        <x:f>IF($C239="","",IFERROR(INDEX(الفواتير!$C$6:$C$305,MATCH($C239,الفواتير!$B$6:$B$305,0)),""))</x:f>
      </x:c>
      <x:c r="E239" s="36"/>
      <x:c r="F239" s="58"/>
      <x:c r="G239" s="54" t="str">
        <x:f>IF($A239="","",YEAR($A239))</x:f>
      </x:c>
      <x:c r="H239" s="36"/>
      <x:c r="I239" s="54" t="str">
        <x:f>IF($A239="","",IF($G239=الإعداد!$B$9,"نعم","لا"))</x:f>
      </x:c>
    </x:row>
    <x:row r="240">
      <x:c r="A240" s="56"/>
      <x:c r="B240" s="36"/>
      <x:c r="C240" s="36"/>
      <x:c r="D240" s="54" t="str">
        <x:f>IF($C240="","",IFERROR(INDEX(الفواتير!$C$6:$C$305,MATCH($C240,الفواتير!$B$6:$B$305,0)),""))</x:f>
      </x:c>
      <x:c r="E240" s="36"/>
      <x:c r="F240" s="58"/>
      <x:c r="G240" s="54" t="str">
        <x:f>IF($A240="","",YEAR($A240))</x:f>
      </x:c>
      <x:c r="H240" s="36"/>
      <x:c r="I240" s="54" t="str">
        <x:f>IF($A240="","",IF($G240=الإعداد!$B$9,"نعم","لا"))</x:f>
      </x:c>
    </x:row>
    <x:row r="241">
      <x:c r="A241" s="56"/>
      <x:c r="B241" s="36"/>
      <x:c r="C241" s="36"/>
      <x:c r="D241" s="54" t="str">
        <x:f>IF($C241="","",IFERROR(INDEX(الفواتير!$C$6:$C$305,MATCH($C241,الفواتير!$B$6:$B$305,0)),""))</x:f>
      </x:c>
      <x:c r="E241" s="36"/>
      <x:c r="F241" s="58"/>
      <x:c r="G241" s="54" t="str">
        <x:f>IF($A241="","",YEAR($A241))</x:f>
      </x:c>
      <x:c r="H241" s="36"/>
      <x:c r="I241" s="54" t="str">
        <x:f>IF($A241="","",IF($G241=الإعداد!$B$9,"نعم","لا"))</x:f>
      </x:c>
    </x:row>
    <x:row r="242">
      <x:c r="A242" s="56"/>
      <x:c r="B242" s="36"/>
      <x:c r="C242" s="36"/>
      <x:c r="D242" s="54" t="str">
        <x:f>IF($C242="","",IFERROR(INDEX(الفواتير!$C$6:$C$305,MATCH($C242,الفواتير!$B$6:$B$305,0)),""))</x:f>
      </x:c>
      <x:c r="E242" s="36"/>
      <x:c r="F242" s="58"/>
      <x:c r="G242" s="54" t="str">
        <x:f>IF($A242="","",YEAR($A242))</x:f>
      </x:c>
      <x:c r="H242" s="36"/>
      <x:c r="I242" s="54" t="str">
        <x:f>IF($A242="","",IF($G242=الإعداد!$B$9,"نعم","لا"))</x:f>
      </x:c>
    </x:row>
    <x:row r="243">
      <x:c r="A243" s="56"/>
      <x:c r="B243" s="36"/>
      <x:c r="C243" s="36"/>
      <x:c r="D243" s="54" t="str">
        <x:f>IF($C243="","",IFERROR(INDEX(الفواتير!$C$6:$C$305,MATCH($C243,الفواتير!$B$6:$B$305,0)),""))</x:f>
      </x:c>
      <x:c r="E243" s="36"/>
      <x:c r="F243" s="58"/>
      <x:c r="G243" s="54" t="str">
        <x:f>IF($A243="","",YEAR($A243))</x:f>
      </x:c>
      <x:c r="H243" s="36"/>
      <x:c r="I243" s="54" t="str">
        <x:f>IF($A243="","",IF($G243=الإعداد!$B$9,"نعم","لا"))</x:f>
      </x:c>
    </x:row>
    <x:row r="244">
      <x:c r="A244" s="56"/>
      <x:c r="B244" s="36"/>
      <x:c r="C244" s="36"/>
      <x:c r="D244" s="54" t="str">
        <x:f>IF($C244="","",IFERROR(INDEX(الفواتير!$C$6:$C$305,MATCH($C244,الفواتير!$B$6:$B$305,0)),""))</x:f>
      </x:c>
      <x:c r="E244" s="36"/>
      <x:c r="F244" s="58"/>
      <x:c r="G244" s="54" t="str">
        <x:f>IF($A244="","",YEAR($A244))</x:f>
      </x:c>
      <x:c r="H244" s="36"/>
      <x:c r="I244" s="54" t="str">
        <x:f>IF($A244="","",IF($G244=الإعداد!$B$9,"نعم","لا"))</x:f>
      </x:c>
    </x:row>
    <x:row r="245">
      <x:c r="A245" s="56"/>
      <x:c r="B245" s="36"/>
      <x:c r="C245" s="36"/>
      <x:c r="D245" s="54" t="str">
        <x:f>IF($C245="","",IFERROR(INDEX(الفواتير!$C$6:$C$305,MATCH($C245,الفواتير!$B$6:$B$305,0)),""))</x:f>
      </x:c>
      <x:c r="E245" s="36"/>
      <x:c r="F245" s="58"/>
      <x:c r="G245" s="54" t="str">
        <x:f>IF($A245="","",YEAR($A245))</x:f>
      </x:c>
      <x:c r="H245" s="36"/>
      <x:c r="I245" s="54" t="str">
        <x:f>IF($A245="","",IF($G245=الإعداد!$B$9,"نعم","لا"))</x:f>
      </x:c>
    </x:row>
    <x:row r="246">
      <x:c r="A246" s="56"/>
      <x:c r="B246" s="36"/>
      <x:c r="C246" s="36"/>
      <x:c r="D246" s="54" t="str">
        <x:f>IF($C246="","",IFERROR(INDEX(الفواتير!$C$6:$C$305,MATCH($C246,الفواتير!$B$6:$B$305,0)),""))</x:f>
      </x:c>
      <x:c r="E246" s="36"/>
      <x:c r="F246" s="58"/>
      <x:c r="G246" s="54" t="str">
        <x:f>IF($A246="","",YEAR($A246))</x:f>
      </x:c>
      <x:c r="H246" s="36"/>
      <x:c r="I246" s="54" t="str">
        <x:f>IF($A246="","",IF($G246=الإعداد!$B$9,"نعم","لا"))</x:f>
      </x:c>
    </x:row>
    <x:row r="247">
      <x:c r="A247" s="56"/>
      <x:c r="B247" s="36"/>
      <x:c r="C247" s="36"/>
      <x:c r="D247" s="54" t="str">
        <x:f>IF($C247="","",IFERROR(INDEX(الفواتير!$C$6:$C$305,MATCH($C247,الفواتير!$B$6:$B$305,0)),""))</x:f>
      </x:c>
      <x:c r="E247" s="36"/>
      <x:c r="F247" s="58"/>
      <x:c r="G247" s="54" t="str">
        <x:f>IF($A247="","",YEAR($A247))</x:f>
      </x:c>
      <x:c r="H247" s="36"/>
      <x:c r="I247" s="54" t="str">
        <x:f>IF($A247="","",IF($G247=الإعداد!$B$9,"نعم","لا"))</x:f>
      </x:c>
    </x:row>
    <x:row r="248">
      <x:c r="A248" s="56"/>
      <x:c r="B248" s="36"/>
      <x:c r="C248" s="36"/>
      <x:c r="D248" s="54" t="str">
        <x:f>IF($C248="","",IFERROR(INDEX(الفواتير!$C$6:$C$305,MATCH($C248,الفواتير!$B$6:$B$305,0)),""))</x:f>
      </x:c>
      <x:c r="E248" s="36"/>
      <x:c r="F248" s="58"/>
      <x:c r="G248" s="54" t="str">
        <x:f>IF($A248="","",YEAR($A248))</x:f>
      </x:c>
      <x:c r="H248" s="36"/>
      <x:c r="I248" s="54" t="str">
        <x:f>IF($A248="","",IF($G248=الإعداد!$B$9,"نعم","لا"))</x:f>
      </x:c>
    </x:row>
    <x:row r="249">
      <x:c r="A249" s="56"/>
      <x:c r="B249" s="36"/>
      <x:c r="C249" s="36"/>
      <x:c r="D249" s="54" t="str">
        <x:f>IF($C249="","",IFERROR(INDEX(الفواتير!$C$6:$C$305,MATCH($C249,الفواتير!$B$6:$B$305,0)),""))</x:f>
      </x:c>
      <x:c r="E249" s="36"/>
      <x:c r="F249" s="58"/>
      <x:c r="G249" s="54" t="str">
        <x:f>IF($A249="","",YEAR($A249))</x:f>
      </x:c>
      <x:c r="H249" s="36"/>
      <x:c r="I249" s="54" t="str">
        <x:f>IF($A249="","",IF($G249=الإعداد!$B$9,"نعم","لا"))</x:f>
      </x:c>
    </x:row>
    <x:row r="250">
      <x:c r="A250" s="56"/>
      <x:c r="B250" s="36"/>
      <x:c r="C250" s="36"/>
      <x:c r="D250" s="54" t="str">
        <x:f>IF($C250="","",IFERROR(INDEX(الفواتير!$C$6:$C$305,MATCH($C250,الفواتير!$B$6:$B$305,0)),""))</x:f>
      </x:c>
      <x:c r="E250" s="36"/>
      <x:c r="F250" s="58"/>
      <x:c r="G250" s="54" t="str">
        <x:f>IF($A250="","",YEAR($A250))</x:f>
      </x:c>
      <x:c r="H250" s="36"/>
      <x:c r="I250" s="54" t="str">
        <x:f>IF($A250="","",IF($G250=الإعداد!$B$9,"نعم","لا"))</x:f>
      </x:c>
    </x:row>
    <x:row r="251">
      <x:c r="A251" s="56"/>
      <x:c r="B251" s="36"/>
      <x:c r="C251" s="36"/>
      <x:c r="D251" s="54" t="str">
        <x:f>IF($C251="","",IFERROR(INDEX(الفواتير!$C$6:$C$305,MATCH($C251,الفواتير!$B$6:$B$305,0)),""))</x:f>
      </x:c>
      <x:c r="E251" s="36"/>
      <x:c r="F251" s="58"/>
      <x:c r="G251" s="54" t="str">
        <x:f>IF($A251="","",YEAR($A251))</x:f>
      </x:c>
      <x:c r="H251" s="36"/>
      <x:c r="I251" s="54" t="str">
        <x:f>IF($A251="","",IF($G251=الإعداد!$B$9,"نعم","لا"))</x:f>
      </x:c>
    </x:row>
    <x:row r="252">
      <x:c r="A252" s="56"/>
      <x:c r="B252" s="36"/>
      <x:c r="C252" s="36"/>
      <x:c r="D252" s="54" t="str">
        <x:f>IF($C252="","",IFERROR(INDEX(الفواتير!$C$6:$C$305,MATCH($C252,الفواتير!$B$6:$B$305,0)),""))</x:f>
      </x:c>
      <x:c r="E252" s="36"/>
      <x:c r="F252" s="58"/>
      <x:c r="G252" s="54" t="str">
        <x:f>IF($A252="","",YEAR($A252))</x:f>
      </x:c>
      <x:c r="H252" s="36"/>
      <x:c r="I252" s="54" t="str">
        <x:f>IF($A252="","",IF($G252=الإعداد!$B$9,"نعم","لا"))</x:f>
      </x:c>
    </x:row>
    <x:row r="253">
      <x:c r="A253" s="56"/>
      <x:c r="B253" s="36"/>
      <x:c r="C253" s="36"/>
      <x:c r="D253" s="54" t="str">
        <x:f>IF($C253="","",IFERROR(INDEX(الفواتير!$C$6:$C$305,MATCH($C253,الفواتير!$B$6:$B$305,0)),""))</x:f>
      </x:c>
      <x:c r="E253" s="36"/>
      <x:c r="F253" s="58"/>
      <x:c r="G253" s="54" t="str">
        <x:f>IF($A253="","",YEAR($A253))</x:f>
      </x:c>
      <x:c r="H253" s="36"/>
      <x:c r="I253" s="54" t="str">
        <x:f>IF($A253="","",IF($G253=الإعداد!$B$9,"نعم","لا"))</x:f>
      </x:c>
    </x:row>
    <x:row r="254">
      <x:c r="A254" s="56"/>
      <x:c r="B254" s="36"/>
      <x:c r="C254" s="36"/>
      <x:c r="D254" s="54" t="str">
        <x:f>IF($C254="","",IFERROR(INDEX(الفواتير!$C$6:$C$305,MATCH($C254,الفواتير!$B$6:$B$305,0)),""))</x:f>
      </x:c>
      <x:c r="E254" s="36"/>
      <x:c r="F254" s="58"/>
      <x:c r="G254" s="54" t="str">
        <x:f>IF($A254="","",YEAR($A254))</x:f>
      </x:c>
      <x:c r="H254" s="36"/>
      <x:c r="I254" s="54" t="str">
        <x:f>IF($A254="","",IF($G254=الإعداد!$B$9,"نعم","لا"))</x:f>
      </x:c>
    </x:row>
    <x:row r="255">
      <x:c r="A255" s="56"/>
      <x:c r="B255" s="36"/>
      <x:c r="C255" s="36"/>
      <x:c r="D255" s="54" t="str">
        <x:f>IF($C255="","",IFERROR(INDEX(الفواتير!$C$6:$C$305,MATCH($C255,الفواتير!$B$6:$B$305,0)),""))</x:f>
      </x:c>
      <x:c r="E255" s="36"/>
      <x:c r="F255" s="58"/>
      <x:c r="G255" s="54" t="str">
        <x:f>IF($A255="","",YEAR($A255))</x:f>
      </x:c>
      <x:c r="H255" s="36"/>
      <x:c r="I255" s="54" t="str">
        <x:f>IF($A255="","",IF($G255=الإعداد!$B$9,"نعم","لا"))</x:f>
      </x:c>
    </x:row>
    <x:row r="256">
      <x:c r="A256" s="56"/>
      <x:c r="B256" s="36"/>
      <x:c r="C256" s="36"/>
      <x:c r="D256" s="54" t="str">
        <x:f>IF($C256="","",IFERROR(INDEX(الفواتير!$C$6:$C$305,MATCH($C256,الفواتير!$B$6:$B$305,0)),""))</x:f>
      </x:c>
      <x:c r="E256" s="36"/>
      <x:c r="F256" s="58"/>
      <x:c r="G256" s="54" t="str">
        <x:f>IF($A256="","",YEAR($A256))</x:f>
      </x:c>
      <x:c r="H256" s="36"/>
      <x:c r="I256" s="54" t="str">
        <x:f>IF($A256="","",IF($G256=الإعداد!$B$9,"نعم","لا"))</x:f>
      </x:c>
    </x:row>
    <x:row r="257">
      <x:c r="A257" s="56"/>
      <x:c r="B257" s="36"/>
      <x:c r="C257" s="36"/>
      <x:c r="D257" s="54" t="str">
        <x:f>IF($C257="","",IFERROR(INDEX(الفواتير!$C$6:$C$305,MATCH($C257,الفواتير!$B$6:$B$305,0)),""))</x:f>
      </x:c>
      <x:c r="E257" s="36"/>
      <x:c r="F257" s="58"/>
      <x:c r="G257" s="54" t="str">
        <x:f>IF($A257="","",YEAR($A257))</x:f>
      </x:c>
      <x:c r="H257" s="36"/>
      <x:c r="I257" s="54" t="str">
        <x:f>IF($A257="","",IF($G257=الإعداد!$B$9,"نعم","لا"))</x:f>
      </x:c>
    </x:row>
    <x:row r="258">
      <x:c r="A258" s="56"/>
      <x:c r="B258" s="36"/>
      <x:c r="C258" s="36"/>
      <x:c r="D258" s="54" t="str">
        <x:f>IF($C258="","",IFERROR(INDEX(الفواتير!$C$6:$C$305,MATCH($C258,الفواتير!$B$6:$B$305,0)),""))</x:f>
      </x:c>
      <x:c r="E258" s="36"/>
      <x:c r="F258" s="58"/>
      <x:c r="G258" s="54" t="str">
        <x:f>IF($A258="","",YEAR($A258))</x:f>
      </x:c>
      <x:c r="H258" s="36"/>
      <x:c r="I258" s="54" t="str">
        <x:f>IF($A258="","",IF($G258=الإعداد!$B$9,"نعم","لا"))</x:f>
      </x:c>
    </x:row>
    <x:row r="259">
      <x:c r="A259" s="56"/>
      <x:c r="B259" s="36"/>
      <x:c r="C259" s="36"/>
      <x:c r="D259" s="54" t="str">
        <x:f>IF($C259="","",IFERROR(INDEX(الفواتير!$C$6:$C$305,MATCH($C259,الفواتير!$B$6:$B$305,0)),""))</x:f>
      </x:c>
      <x:c r="E259" s="36"/>
      <x:c r="F259" s="58"/>
      <x:c r="G259" s="54" t="str">
        <x:f>IF($A259="","",YEAR($A259))</x:f>
      </x:c>
      <x:c r="H259" s="36"/>
      <x:c r="I259" s="54" t="str">
        <x:f>IF($A259="","",IF($G259=الإعداد!$B$9,"نعم","لا"))</x:f>
      </x:c>
    </x:row>
    <x:row r="260">
      <x:c r="A260" s="56"/>
      <x:c r="B260" s="36"/>
      <x:c r="C260" s="36"/>
      <x:c r="D260" s="54" t="str">
        <x:f>IF($C260="","",IFERROR(INDEX(الفواتير!$C$6:$C$305,MATCH($C260,الفواتير!$B$6:$B$305,0)),""))</x:f>
      </x:c>
      <x:c r="E260" s="36"/>
      <x:c r="F260" s="58"/>
      <x:c r="G260" s="54" t="str">
        <x:f>IF($A260="","",YEAR($A260))</x:f>
      </x:c>
      <x:c r="H260" s="36"/>
      <x:c r="I260" s="54" t="str">
        <x:f>IF($A260="","",IF($G260=الإعداد!$B$9,"نعم","لا"))</x:f>
      </x:c>
    </x:row>
    <x:row r="261">
      <x:c r="A261" s="56"/>
      <x:c r="B261" s="36"/>
      <x:c r="C261" s="36"/>
      <x:c r="D261" s="54" t="str">
        <x:f>IF($C261="","",IFERROR(INDEX(الفواتير!$C$6:$C$305,MATCH($C261,الفواتير!$B$6:$B$305,0)),""))</x:f>
      </x:c>
      <x:c r="E261" s="36"/>
      <x:c r="F261" s="58"/>
      <x:c r="G261" s="54" t="str">
        <x:f>IF($A261="","",YEAR($A261))</x:f>
      </x:c>
      <x:c r="H261" s="36"/>
      <x:c r="I261" s="54" t="str">
        <x:f>IF($A261="","",IF($G261=الإعداد!$B$9,"نعم","لا"))</x:f>
      </x:c>
    </x:row>
    <x:row r="262">
      <x:c r="A262" s="56"/>
      <x:c r="B262" s="36"/>
      <x:c r="C262" s="36"/>
      <x:c r="D262" s="54" t="str">
        <x:f>IF($C262="","",IFERROR(INDEX(الفواتير!$C$6:$C$305,MATCH($C262,الفواتير!$B$6:$B$305,0)),""))</x:f>
      </x:c>
      <x:c r="E262" s="36"/>
      <x:c r="F262" s="58"/>
      <x:c r="G262" s="54" t="str">
        <x:f>IF($A262="","",YEAR($A262))</x:f>
      </x:c>
      <x:c r="H262" s="36"/>
      <x:c r="I262" s="54" t="str">
        <x:f>IF($A262="","",IF($G262=الإعداد!$B$9,"نعم","لا"))</x:f>
      </x:c>
    </x:row>
    <x:row r="263">
      <x:c r="A263" s="56"/>
      <x:c r="B263" s="36"/>
      <x:c r="C263" s="36"/>
      <x:c r="D263" s="54" t="str">
        <x:f>IF($C263="","",IFERROR(INDEX(الفواتير!$C$6:$C$305,MATCH($C263,الفواتير!$B$6:$B$305,0)),""))</x:f>
      </x:c>
      <x:c r="E263" s="36"/>
      <x:c r="F263" s="58"/>
      <x:c r="G263" s="54" t="str">
        <x:f>IF($A263="","",YEAR($A263))</x:f>
      </x:c>
      <x:c r="H263" s="36"/>
      <x:c r="I263" s="54" t="str">
        <x:f>IF($A263="","",IF($G263=الإعداد!$B$9,"نعم","لا"))</x:f>
      </x:c>
    </x:row>
    <x:row r="264">
      <x:c r="A264" s="56"/>
      <x:c r="B264" s="36"/>
      <x:c r="C264" s="36"/>
      <x:c r="D264" s="54" t="str">
        <x:f>IF($C264="","",IFERROR(INDEX(الفواتير!$C$6:$C$305,MATCH($C264,الفواتير!$B$6:$B$305,0)),""))</x:f>
      </x:c>
      <x:c r="E264" s="36"/>
      <x:c r="F264" s="58"/>
      <x:c r="G264" s="54" t="str">
        <x:f>IF($A264="","",YEAR($A264))</x:f>
      </x:c>
      <x:c r="H264" s="36"/>
      <x:c r="I264" s="54" t="str">
        <x:f>IF($A264="","",IF($G264=الإعداد!$B$9,"نعم","لا"))</x:f>
      </x:c>
    </x:row>
    <x:row r="265">
      <x:c r="A265" s="56"/>
      <x:c r="B265" s="36"/>
      <x:c r="C265" s="36"/>
      <x:c r="D265" s="54" t="str">
        <x:f>IF($C265="","",IFERROR(INDEX(الفواتير!$C$6:$C$305,MATCH($C265,الفواتير!$B$6:$B$305,0)),""))</x:f>
      </x:c>
      <x:c r="E265" s="36"/>
      <x:c r="F265" s="58"/>
      <x:c r="G265" s="54" t="str">
        <x:f>IF($A265="","",YEAR($A265))</x:f>
      </x:c>
      <x:c r="H265" s="36"/>
      <x:c r="I265" s="54" t="str">
        <x:f>IF($A265="","",IF($G265=الإعداد!$B$9,"نعم","لا"))</x:f>
      </x:c>
    </x:row>
    <x:row r="266">
      <x:c r="A266" s="56"/>
      <x:c r="B266" s="36"/>
      <x:c r="C266" s="36"/>
      <x:c r="D266" s="54" t="str">
        <x:f>IF($C266="","",IFERROR(INDEX(الفواتير!$C$6:$C$305,MATCH($C266,الفواتير!$B$6:$B$305,0)),""))</x:f>
      </x:c>
      <x:c r="E266" s="36"/>
      <x:c r="F266" s="58"/>
      <x:c r="G266" s="54" t="str">
        <x:f>IF($A266="","",YEAR($A266))</x:f>
      </x:c>
      <x:c r="H266" s="36"/>
      <x:c r="I266" s="54" t="str">
        <x:f>IF($A266="","",IF($G266=الإعداد!$B$9,"نعم","لا"))</x:f>
      </x:c>
    </x:row>
    <x:row r="267">
      <x:c r="A267" s="56"/>
      <x:c r="B267" s="36"/>
      <x:c r="C267" s="36"/>
      <x:c r="D267" s="54" t="str">
        <x:f>IF($C267="","",IFERROR(INDEX(الفواتير!$C$6:$C$305,MATCH($C267,الفواتير!$B$6:$B$305,0)),""))</x:f>
      </x:c>
      <x:c r="E267" s="36"/>
      <x:c r="F267" s="58"/>
      <x:c r="G267" s="54" t="str">
        <x:f>IF($A267="","",YEAR($A267))</x:f>
      </x:c>
      <x:c r="H267" s="36"/>
      <x:c r="I267" s="54" t="str">
        <x:f>IF($A267="","",IF($G267=الإعداد!$B$9,"نعم","لا"))</x:f>
      </x:c>
    </x:row>
    <x:row r="268">
      <x:c r="A268" s="56"/>
      <x:c r="B268" s="36"/>
      <x:c r="C268" s="36"/>
      <x:c r="D268" s="54" t="str">
        <x:f>IF($C268="","",IFERROR(INDEX(الفواتير!$C$6:$C$305,MATCH($C268,الفواتير!$B$6:$B$305,0)),""))</x:f>
      </x:c>
      <x:c r="E268" s="36"/>
      <x:c r="F268" s="58"/>
      <x:c r="G268" s="54" t="str">
        <x:f>IF($A268="","",YEAR($A268))</x:f>
      </x:c>
      <x:c r="H268" s="36"/>
      <x:c r="I268" s="54" t="str">
        <x:f>IF($A268="","",IF($G268=الإعداد!$B$9,"نعم","لا"))</x:f>
      </x:c>
    </x:row>
    <x:row r="269">
      <x:c r="A269" s="56"/>
      <x:c r="B269" s="36"/>
      <x:c r="C269" s="36"/>
      <x:c r="D269" s="54" t="str">
        <x:f>IF($C269="","",IFERROR(INDEX(الفواتير!$C$6:$C$305,MATCH($C269,الفواتير!$B$6:$B$305,0)),""))</x:f>
      </x:c>
      <x:c r="E269" s="36"/>
      <x:c r="F269" s="58"/>
      <x:c r="G269" s="54" t="str">
        <x:f>IF($A269="","",YEAR($A269))</x:f>
      </x:c>
      <x:c r="H269" s="36"/>
      <x:c r="I269" s="54" t="str">
        <x:f>IF($A269="","",IF($G269=الإعداد!$B$9,"نعم","لا"))</x:f>
      </x:c>
    </x:row>
    <x:row r="270">
      <x:c r="A270" s="56"/>
      <x:c r="B270" s="36"/>
      <x:c r="C270" s="36"/>
      <x:c r="D270" s="54" t="str">
        <x:f>IF($C270="","",IFERROR(INDEX(الفواتير!$C$6:$C$305,MATCH($C270,الفواتير!$B$6:$B$305,0)),""))</x:f>
      </x:c>
      <x:c r="E270" s="36"/>
      <x:c r="F270" s="58"/>
      <x:c r="G270" s="54" t="str">
        <x:f>IF($A270="","",YEAR($A270))</x:f>
      </x:c>
      <x:c r="H270" s="36"/>
      <x:c r="I270" s="54" t="str">
        <x:f>IF($A270="","",IF($G270=الإعداد!$B$9,"نعم","لا"))</x:f>
      </x:c>
    </x:row>
    <x:row r="271">
      <x:c r="A271" s="56"/>
      <x:c r="B271" s="36"/>
      <x:c r="C271" s="36"/>
      <x:c r="D271" s="54" t="str">
        <x:f>IF($C271="","",IFERROR(INDEX(الفواتير!$C$6:$C$305,MATCH($C271,الفواتير!$B$6:$B$305,0)),""))</x:f>
      </x:c>
      <x:c r="E271" s="36"/>
      <x:c r="F271" s="58"/>
      <x:c r="G271" s="54" t="str">
        <x:f>IF($A271="","",YEAR($A271))</x:f>
      </x:c>
      <x:c r="H271" s="36"/>
      <x:c r="I271" s="54" t="str">
        <x:f>IF($A271="","",IF($G271=الإعداد!$B$9,"نعم","لا"))</x:f>
      </x:c>
    </x:row>
    <x:row r="272">
      <x:c r="A272" s="56"/>
      <x:c r="B272" s="36"/>
      <x:c r="C272" s="36"/>
      <x:c r="D272" s="54" t="str">
        <x:f>IF($C272="","",IFERROR(INDEX(الفواتير!$C$6:$C$305,MATCH($C272,الفواتير!$B$6:$B$305,0)),""))</x:f>
      </x:c>
      <x:c r="E272" s="36"/>
      <x:c r="F272" s="58"/>
      <x:c r="G272" s="54" t="str">
        <x:f>IF($A272="","",YEAR($A272))</x:f>
      </x:c>
      <x:c r="H272" s="36"/>
      <x:c r="I272" s="54" t="str">
        <x:f>IF($A272="","",IF($G272=الإعداد!$B$9,"نعم","لا"))</x:f>
      </x:c>
    </x:row>
    <x:row r="273">
      <x:c r="A273" s="56"/>
      <x:c r="B273" s="36"/>
      <x:c r="C273" s="36"/>
      <x:c r="D273" s="54" t="str">
        <x:f>IF($C273="","",IFERROR(INDEX(الفواتير!$C$6:$C$305,MATCH($C273,الفواتير!$B$6:$B$305,0)),""))</x:f>
      </x:c>
      <x:c r="E273" s="36"/>
      <x:c r="F273" s="58"/>
      <x:c r="G273" s="54" t="str">
        <x:f>IF($A273="","",YEAR($A273))</x:f>
      </x:c>
      <x:c r="H273" s="36"/>
      <x:c r="I273" s="54" t="str">
        <x:f>IF($A273="","",IF($G273=الإعداد!$B$9,"نعم","لا"))</x:f>
      </x:c>
    </x:row>
    <x:row r="274">
      <x:c r="A274" s="56"/>
      <x:c r="B274" s="36"/>
      <x:c r="C274" s="36"/>
      <x:c r="D274" s="54" t="str">
        <x:f>IF($C274="","",IFERROR(INDEX(الفواتير!$C$6:$C$305,MATCH($C274,الفواتير!$B$6:$B$305,0)),""))</x:f>
      </x:c>
      <x:c r="E274" s="36"/>
      <x:c r="F274" s="58"/>
      <x:c r="G274" s="54" t="str">
        <x:f>IF($A274="","",YEAR($A274))</x:f>
      </x:c>
      <x:c r="H274" s="36"/>
      <x:c r="I274" s="54" t="str">
        <x:f>IF($A274="","",IF($G274=الإعداد!$B$9,"نعم","لا"))</x:f>
      </x:c>
    </x:row>
    <x:row r="275">
      <x:c r="A275" s="56"/>
      <x:c r="B275" s="36"/>
      <x:c r="C275" s="36"/>
      <x:c r="D275" s="54" t="str">
        <x:f>IF($C275="","",IFERROR(INDEX(الفواتير!$C$6:$C$305,MATCH($C275,الفواتير!$B$6:$B$305,0)),""))</x:f>
      </x:c>
      <x:c r="E275" s="36"/>
      <x:c r="F275" s="58"/>
      <x:c r="G275" s="54" t="str">
        <x:f>IF($A275="","",YEAR($A275))</x:f>
      </x:c>
      <x:c r="H275" s="36"/>
      <x:c r="I275" s="54" t="str">
        <x:f>IF($A275="","",IF($G275=الإعداد!$B$9,"نعم","لا"))</x:f>
      </x:c>
    </x:row>
    <x:row r="276">
      <x:c r="A276" s="56"/>
      <x:c r="B276" s="36"/>
      <x:c r="C276" s="36"/>
      <x:c r="D276" s="54" t="str">
        <x:f>IF($C276="","",IFERROR(INDEX(الفواتير!$C$6:$C$305,MATCH($C276,الفواتير!$B$6:$B$305,0)),""))</x:f>
      </x:c>
      <x:c r="E276" s="36"/>
      <x:c r="F276" s="58"/>
      <x:c r="G276" s="54" t="str">
        <x:f>IF($A276="","",YEAR($A276))</x:f>
      </x:c>
      <x:c r="H276" s="36"/>
      <x:c r="I276" s="54" t="str">
        <x:f>IF($A276="","",IF($G276=الإعداد!$B$9,"نعم","لا"))</x:f>
      </x:c>
    </x:row>
    <x:row r="277">
      <x:c r="A277" s="56"/>
      <x:c r="B277" s="36"/>
      <x:c r="C277" s="36"/>
      <x:c r="D277" s="54" t="str">
        <x:f>IF($C277="","",IFERROR(INDEX(الفواتير!$C$6:$C$305,MATCH($C277,الفواتير!$B$6:$B$305,0)),""))</x:f>
      </x:c>
      <x:c r="E277" s="36"/>
      <x:c r="F277" s="58"/>
      <x:c r="G277" s="54" t="str">
        <x:f>IF($A277="","",YEAR($A277))</x:f>
      </x:c>
      <x:c r="H277" s="36"/>
      <x:c r="I277" s="54" t="str">
        <x:f>IF($A277="","",IF($G277=الإعداد!$B$9,"نعم","لا"))</x:f>
      </x:c>
    </x:row>
    <x:row r="278">
      <x:c r="A278" s="56"/>
      <x:c r="B278" s="36"/>
      <x:c r="C278" s="36"/>
      <x:c r="D278" s="54" t="str">
        <x:f>IF($C278="","",IFERROR(INDEX(الفواتير!$C$6:$C$305,MATCH($C278,الفواتير!$B$6:$B$305,0)),""))</x:f>
      </x:c>
      <x:c r="E278" s="36"/>
      <x:c r="F278" s="58"/>
      <x:c r="G278" s="54" t="str">
        <x:f>IF($A278="","",YEAR($A278))</x:f>
      </x:c>
      <x:c r="H278" s="36"/>
      <x:c r="I278" s="54" t="str">
        <x:f>IF($A278="","",IF($G278=الإعداد!$B$9,"نعم","لا"))</x:f>
      </x:c>
    </x:row>
    <x:row r="279">
      <x:c r="A279" s="56"/>
      <x:c r="B279" s="36"/>
      <x:c r="C279" s="36"/>
      <x:c r="D279" s="54" t="str">
        <x:f>IF($C279="","",IFERROR(INDEX(الفواتير!$C$6:$C$305,MATCH($C279,الفواتير!$B$6:$B$305,0)),""))</x:f>
      </x:c>
      <x:c r="E279" s="36"/>
      <x:c r="F279" s="58"/>
      <x:c r="G279" s="54" t="str">
        <x:f>IF($A279="","",YEAR($A279))</x:f>
      </x:c>
      <x:c r="H279" s="36"/>
      <x:c r="I279" s="54" t="str">
        <x:f>IF($A279="","",IF($G279=الإعداد!$B$9,"نعم","لا"))</x:f>
      </x:c>
    </x:row>
    <x:row r="280">
      <x:c r="A280" s="56"/>
      <x:c r="B280" s="36"/>
      <x:c r="C280" s="36"/>
      <x:c r="D280" s="54" t="str">
        <x:f>IF($C280="","",IFERROR(INDEX(الفواتير!$C$6:$C$305,MATCH($C280,الفواتير!$B$6:$B$305,0)),""))</x:f>
      </x:c>
      <x:c r="E280" s="36"/>
      <x:c r="F280" s="58"/>
      <x:c r="G280" s="54" t="str">
        <x:f>IF($A280="","",YEAR($A280))</x:f>
      </x:c>
      <x:c r="H280" s="36"/>
      <x:c r="I280" s="54" t="str">
        <x:f>IF($A280="","",IF($G280=الإعداد!$B$9,"نعم","لا"))</x:f>
      </x:c>
    </x:row>
    <x:row r="281">
      <x:c r="A281" s="56"/>
      <x:c r="B281" s="36"/>
      <x:c r="C281" s="36"/>
      <x:c r="D281" s="54" t="str">
        <x:f>IF($C281="","",IFERROR(INDEX(الفواتير!$C$6:$C$305,MATCH($C281,الفواتير!$B$6:$B$305,0)),""))</x:f>
      </x:c>
      <x:c r="E281" s="36"/>
      <x:c r="F281" s="58"/>
      <x:c r="G281" s="54" t="str">
        <x:f>IF($A281="","",YEAR($A281))</x:f>
      </x:c>
      <x:c r="H281" s="36"/>
      <x:c r="I281" s="54" t="str">
        <x:f>IF($A281="","",IF($G281=الإعداد!$B$9,"نعم","لا"))</x:f>
      </x:c>
    </x:row>
    <x:row r="282">
      <x:c r="A282" s="56"/>
      <x:c r="B282" s="36"/>
      <x:c r="C282" s="36"/>
      <x:c r="D282" s="54" t="str">
        <x:f>IF($C282="","",IFERROR(INDEX(الفواتير!$C$6:$C$305,MATCH($C282,الفواتير!$B$6:$B$305,0)),""))</x:f>
      </x:c>
      <x:c r="E282" s="36"/>
      <x:c r="F282" s="58"/>
      <x:c r="G282" s="54" t="str">
        <x:f>IF($A282="","",YEAR($A282))</x:f>
      </x:c>
      <x:c r="H282" s="36"/>
      <x:c r="I282" s="54" t="str">
        <x:f>IF($A282="","",IF($G282=الإعداد!$B$9,"نعم","لا"))</x:f>
      </x:c>
    </x:row>
    <x:row r="283">
      <x:c r="A283" s="56"/>
      <x:c r="B283" s="36"/>
      <x:c r="C283" s="36"/>
      <x:c r="D283" s="54" t="str">
        <x:f>IF($C283="","",IFERROR(INDEX(الفواتير!$C$6:$C$305,MATCH($C283,الفواتير!$B$6:$B$305,0)),""))</x:f>
      </x:c>
      <x:c r="E283" s="36"/>
      <x:c r="F283" s="58"/>
      <x:c r="G283" s="54" t="str">
        <x:f>IF($A283="","",YEAR($A283))</x:f>
      </x:c>
      <x:c r="H283" s="36"/>
      <x:c r="I283" s="54" t="str">
        <x:f>IF($A283="","",IF($G283=الإعداد!$B$9,"نعم","لا"))</x:f>
      </x:c>
    </x:row>
    <x:row r="284">
      <x:c r="A284" s="56"/>
      <x:c r="B284" s="36"/>
      <x:c r="C284" s="36"/>
      <x:c r="D284" s="54" t="str">
        <x:f>IF($C284="","",IFERROR(INDEX(الفواتير!$C$6:$C$305,MATCH($C284,الفواتير!$B$6:$B$305,0)),""))</x:f>
      </x:c>
      <x:c r="E284" s="36"/>
      <x:c r="F284" s="58"/>
      <x:c r="G284" s="54" t="str">
        <x:f>IF($A284="","",YEAR($A284))</x:f>
      </x:c>
      <x:c r="H284" s="36"/>
      <x:c r="I284" s="54" t="str">
        <x:f>IF($A284="","",IF($G284=الإعداد!$B$9,"نعم","لا"))</x:f>
      </x:c>
    </x:row>
    <x:row r="285">
      <x:c r="A285" s="56"/>
      <x:c r="B285" s="36"/>
      <x:c r="C285" s="36"/>
      <x:c r="D285" s="54" t="str">
        <x:f>IF($C285="","",IFERROR(INDEX(الفواتير!$C$6:$C$305,MATCH($C285,الفواتير!$B$6:$B$305,0)),""))</x:f>
      </x:c>
      <x:c r="E285" s="36"/>
      <x:c r="F285" s="58"/>
      <x:c r="G285" s="54" t="str">
        <x:f>IF($A285="","",YEAR($A285))</x:f>
      </x:c>
      <x:c r="H285" s="36"/>
      <x:c r="I285" s="54" t="str">
        <x:f>IF($A285="","",IF($G285=الإعداد!$B$9,"نعم","لا"))</x:f>
      </x:c>
    </x:row>
    <x:row r="286">
      <x:c r="A286" s="56"/>
      <x:c r="B286" s="36"/>
      <x:c r="C286" s="36"/>
      <x:c r="D286" s="54" t="str">
        <x:f>IF($C286="","",IFERROR(INDEX(الفواتير!$C$6:$C$305,MATCH($C286,الفواتير!$B$6:$B$305,0)),""))</x:f>
      </x:c>
      <x:c r="E286" s="36"/>
      <x:c r="F286" s="58"/>
      <x:c r="G286" s="54" t="str">
        <x:f>IF($A286="","",YEAR($A286))</x:f>
      </x:c>
      <x:c r="H286" s="36"/>
      <x:c r="I286" s="54" t="str">
        <x:f>IF($A286="","",IF($G286=الإعداد!$B$9,"نعم","لا"))</x:f>
      </x:c>
    </x:row>
    <x:row r="287">
      <x:c r="A287" s="56"/>
      <x:c r="B287" s="36"/>
      <x:c r="C287" s="36"/>
      <x:c r="D287" s="54" t="str">
        <x:f>IF($C287="","",IFERROR(INDEX(الفواتير!$C$6:$C$305,MATCH($C287,الفواتير!$B$6:$B$305,0)),""))</x:f>
      </x:c>
      <x:c r="E287" s="36"/>
      <x:c r="F287" s="58"/>
      <x:c r="G287" s="54" t="str">
        <x:f>IF($A287="","",YEAR($A287))</x:f>
      </x:c>
      <x:c r="H287" s="36"/>
      <x:c r="I287" s="54" t="str">
        <x:f>IF($A287="","",IF($G287=الإعداد!$B$9,"نعم","لا"))</x:f>
      </x:c>
    </x:row>
    <x:row r="288">
      <x:c r="A288" s="56"/>
      <x:c r="B288" s="36"/>
      <x:c r="C288" s="36"/>
      <x:c r="D288" s="54" t="str">
        <x:f>IF($C288="","",IFERROR(INDEX(الفواتير!$C$6:$C$305,MATCH($C288,الفواتير!$B$6:$B$305,0)),""))</x:f>
      </x:c>
      <x:c r="E288" s="36"/>
      <x:c r="F288" s="58"/>
      <x:c r="G288" s="54" t="str">
        <x:f>IF($A288="","",YEAR($A288))</x:f>
      </x:c>
      <x:c r="H288" s="36"/>
      <x:c r="I288" s="54" t="str">
        <x:f>IF($A288="","",IF($G288=الإعداد!$B$9,"نعم","لا"))</x:f>
      </x:c>
    </x:row>
    <x:row r="289">
      <x:c r="A289" s="56"/>
      <x:c r="B289" s="36"/>
      <x:c r="C289" s="36"/>
      <x:c r="D289" s="54" t="str">
        <x:f>IF($C289="","",IFERROR(INDEX(الفواتير!$C$6:$C$305,MATCH($C289,الفواتير!$B$6:$B$305,0)),""))</x:f>
      </x:c>
      <x:c r="E289" s="36"/>
      <x:c r="F289" s="58"/>
      <x:c r="G289" s="54" t="str">
        <x:f>IF($A289="","",YEAR($A289))</x:f>
      </x:c>
      <x:c r="H289" s="36"/>
      <x:c r="I289" s="54" t="str">
        <x:f>IF($A289="","",IF($G289=الإعداد!$B$9,"نعم","لا"))</x:f>
      </x:c>
    </x:row>
    <x:row r="290">
      <x:c r="A290" s="56"/>
      <x:c r="B290" s="36"/>
      <x:c r="C290" s="36"/>
      <x:c r="D290" s="54" t="str">
        <x:f>IF($C290="","",IFERROR(INDEX(الفواتير!$C$6:$C$305,MATCH($C290,الفواتير!$B$6:$B$305,0)),""))</x:f>
      </x:c>
      <x:c r="E290" s="36"/>
      <x:c r="F290" s="58"/>
      <x:c r="G290" s="54" t="str">
        <x:f>IF($A290="","",YEAR($A290))</x:f>
      </x:c>
      <x:c r="H290" s="36"/>
      <x:c r="I290" s="54" t="str">
        <x:f>IF($A290="","",IF($G290=الإعداد!$B$9,"نعم","لا"))</x:f>
      </x:c>
    </x:row>
    <x:row r="291">
      <x:c r="A291" s="56"/>
      <x:c r="B291" s="36"/>
      <x:c r="C291" s="36"/>
      <x:c r="D291" s="54" t="str">
        <x:f>IF($C291="","",IFERROR(INDEX(الفواتير!$C$6:$C$305,MATCH($C291,الفواتير!$B$6:$B$305,0)),""))</x:f>
      </x:c>
      <x:c r="E291" s="36"/>
      <x:c r="F291" s="58"/>
      <x:c r="G291" s="54" t="str">
        <x:f>IF($A291="","",YEAR($A291))</x:f>
      </x:c>
      <x:c r="H291" s="36"/>
      <x:c r="I291" s="54" t="str">
        <x:f>IF($A291="","",IF($G291=الإعداد!$B$9,"نعم","لا"))</x:f>
      </x:c>
    </x:row>
    <x:row r="292">
      <x:c r="A292" s="56"/>
      <x:c r="B292" s="36"/>
      <x:c r="C292" s="36"/>
      <x:c r="D292" s="54" t="str">
        <x:f>IF($C292="","",IFERROR(INDEX(الفواتير!$C$6:$C$305,MATCH($C292,الفواتير!$B$6:$B$305,0)),""))</x:f>
      </x:c>
      <x:c r="E292" s="36"/>
      <x:c r="F292" s="58"/>
      <x:c r="G292" s="54" t="str">
        <x:f>IF($A292="","",YEAR($A292))</x:f>
      </x:c>
      <x:c r="H292" s="36"/>
      <x:c r="I292" s="54" t="str">
        <x:f>IF($A292="","",IF($G292=الإعداد!$B$9,"نعم","لا"))</x:f>
      </x:c>
    </x:row>
    <x:row r="293">
      <x:c r="A293" s="56"/>
      <x:c r="B293" s="36"/>
      <x:c r="C293" s="36"/>
      <x:c r="D293" s="54" t="str">
        <x:f>IF($C293="","",IFERROR(INDEX(الفواتير!$C$6:$C$305,MATCH($C293,الفواتير!$B$6:$B$305,0)),""))</x:f>
      </x:c>
      <x:c r="E293" s="36"/>
      <x:c r="F293" s="58"/>
      <x:c r="G293" s="54" t="str">
        <x:f>IF($A293="","",YEAR($A293))</x:f>
      </x:c>
      <x:c r="H293" s="36"/>
      <x:c r="I293" s="54" t="str">
        <x:f>IF($A293="","",IF($G293=الإعداد!$B$9,"نعم","لا"))</x:f>
      </x:c>
    </x:row>
    <x:row r="294">
      <x:c r="A294" s="56"/>
      <x:c r="B294" s="36"/>
      <x:c r="C294" s="36"/>
      <x:c r="D294" s="54" t="str">
        <x:f>IF($C294="","",IFERROR(INDEX(الفواتير!$C$6:$C$305,MATCH($C294,الفواتير!$B$6:$B$305,0)),""))</x:f>
      </x:c>
      <x:c r="E294" s="36"/>
      <x:c r="F294" s="58"/>
      <x:c r="G294" s="54" t="str">
        <x:f>IF($A294="","",YEAR($A294))</x:f>
      </x:c>
      <x:c r="H294" s="36"/>
      <x:c r="I294" s="54" t="str">
        <x:f>IF($A294="","",IF($G294=الإعداد!$B$9,"نعم","لا"))</x:f>
      </x:c>
    </x:row>
    <x:row r="295">
      <x:c r="A295" s="56"/>
      <x:c r="B295" s="36"/>
      <x:c r="C295" s="36"/>
      <x:c r="D295" s="54" t="str">
        <x:f>IF($C295="","",IFERROR(INDEX(الفواتير!$C$6:$C$305,MATCH($C295,الفواتير!$B$6:$B$305,0)),""))</x:f>
      </x:c>
      <x:c r="E295" s="36"/>
      <x:c r="F295" s="58"/>
      <x:c r="G295" s="54" t="str">
        <x:f>IF($A295="","",YEAR($A295))</x:f>
      </x:c>
      <x:c r="H295" s="36"/>
      <x:c r="I295" s="54" t="str">
        <x:f>IF($A295="","",IF($G295=الإعداد!$B$9,"نعم","لا"))</x:f>
      </x:c>
    </x:row>
    <x:row r="296">
      <x:c r="A296" s="56"/>
      <x:c r="B296" s="36"/>
      <x:c r="C296" s="36"/>
      <x:c r="D296" s="54" t="str">
        <x:f>IF($C296="","",IFERROR(INDEX(الفواتير!$C$6:$C$305,MATCH($C296,الفواتير!$B$6:$B$305,0)),""))</x:f>
      </x:c>
      <x:c r="E296" s="36"/>
      <x:c r="F296" s="58"/>
      <x:c r="G296" s="54" t="str">
        <x:f>IF($A296="","",YEAR($A296))</x:f>
      </x:c>
      <x:c r="H296" s="36"/>
      <x:c r="I296" s="54" t="str">
        <x:f>IF($A296="","",IF($G296=الإعداد!$B$9,"نعم","لا"))</x:f>
      </x:c>
    </x:row>
    <x:row r="297">
      <x:c r="A297" s="56"/>
      <x:c r="B297" s="36"/>
      <x:c r="C297" s="36"/>
      <x:c r="D297" s="54" t="str">
        <x:f>IF($C297="","",IFERROR(INDEX(الفواتير!$C$6:$C$305,MATCH($C297,الفواتير!$B$6:$B$305,0)),""))</x:f>
      </x:c>
      <x:c r="E297" s="36"/>
      <x:c r="F297" s="58"/>
      <x:c r="G297" s="54" t="str">
        <x:f>IF($A297="","",YEAR($A297))</x:f>
      </x:c>
      <x:c r="H297" s="36"/>
      <x:c r="I297" s="54" t="str">
        <x:f>IF($A297="","",IF($G297=الإعداد!$B$9,"نعم","لا"))</x:f>
      </x:c>
    </x:row>
    <x:row r="298">
      <x:c r="A298" s="56"/>
      <x:c r="B298" s="36"/>
      <x:c r="C298" s="36"/>
      <x:c r="D298" s="54" t="str">
        <x:f>IF($C298="","",IFERROR(INDEX(الفواتير!$C$6:$C$305,MATCH($C298,الفواتير!$B$6:$B$305,0)),""))</x:f>
      </x:c>
      <x:c r="E298" s="36"/>
      <x:c r="F298" s="58"/>
      <x:c r="G298" s="54" t="str">
        <x:f>IF($A298="","",YEAR($A298))</x:f>
      </x:c>
      <x:c r="H298" s="36"/>
      <x:c r="I298" s="54" t="str">
        <x:f>IF($A298="","",IF($G298=الإعداد!$B$9,"نعم","لا"))</x:f>
      </x:c>
    </x:row>
    <x:row r="299">
      <x:c r="A299" s="56"/>
      <x:c r="B299" s="36"/>
      <x:c r="C299" s="36"/>
      <x:c r="D299" s="54" t="str">
        <x:f>IF($C299="","",IFERROR(INDEX(الفواتير!$C$6:$C$305,MATCH($C299,الفواتير!$B$6:$B$305,0)),""))</x:f>
      </x:c>
      <x:c r="E299" s="36"/>
      <x:c r="F299" s="58"/>
      <x:c r="G299" s="54" t="str">
        <x:f>IF($A299="","",YEAR($A299))</x:f>
      </x:c>
      <x:c r="H299" s="36"/>
      <x:c r="I299" s="54" t="str">
        <x:f>IF($A299="","",IF($G299=الإعداد!$B$9,"نعم","لا"))</x:f>
      </x:c>
    </x:row>
    <x:row r="300">
      <x:c r="A300" s="56"/>
      <x:c r="B300" s="36"/>
      <x:c r="C300" s="36"/>
      <x:c r="D300" s="54" t="str">
        <x:f>IF($C300="","",IFERROR(INDEX(الفواتير!$C$6:$C$305,MATCH($C300,الفواتير!$B$6:$B$305,0)),""))</x:f>
      </x:c>
      <x:c r="E300" s="36"/>
      <x:c r="F300" s="58"/>
      <x:c r="G300" s="54" t="str">
        <x:f>IF($A300="","",YEAR($A300))</x:f>
      </x:c>
      <x:c r="H300" s="36"/>
      <x:c r="I300" s="54" t="str">
        <x:f>IF($A300="","",IF($G300=الإعداد!$B$9,"نعم","لا"))</x:f>
      </x:c>
    </x:row>
    <x:row r="301">
      <x:c r="A301" s="56"/>
      <x:c r="B301" s="36"/>
      <x:c r="C301" s="36"/>
      <x:c r="D301" s="54" t="str">
        <x:f>IF($C301="","",IFERROR(INDEX(الفواتير!$C$6:$C$305,MATCH($C301,الفواتير!$B$6:$B$305,0)),""))</x:f>
      </x:c>
      <x:c r="E301" s="36"/>
      <x:c r="F301" s="58"/>
      <x:c r="G301" s="54" t="str">
        <x:f>IF($A301="","",YEAR($A301))</x:f>
      </x:c>
      <x:c r="H301" s="36"/>
      <x:c r="I301" s="54" t="str">
        <x:f>IF($A301="","",IF($G301=الإعداد!$B$9,"نعم","لا"))</x:f>
      </x:c>
    </x:row>
    <x:row r="302">
      <x:c r="A302" s="56"/>
      <x:c r="B302" s="36"/>
      <x:c r="C302" s="36"/>
      <x:c r="D302" s="54" t="str">
        <x:f>IF($C302="","",IFERROR(INDEX(الفواتير!$C$6:$C$305,MATCH($C302,الفواتير!$B$6:$B$305,0)),""))</x:f>
      </x:c>
      <x:c r="E302" s="36"/>
      <x:c r="F302" s="58"/>
      <x:c r="G302" s="54" t="str">
        <x:f>IF($A302="","",YEAR($A302))</x:f>
      </x:c>
      <x:c r="H302" s="36"/>
      <x:c r="I302" s="54" t="str">
        <x:f>IF($A302="","",IF($G302=الإعداد!$B$9,"نعم","لا"))</x:f>
      </x:c>
    </x:row>
    <x:row r="303">
      <x:c r="A303" s="56"/>
      <x:c r="B303" s="36"/>
      <x:c r="C303" s="36"/>
      <x:c r="D303" s="54" t="str">
        <x:f>IF($C303="","",IFERROR(INDEX(الفواتير!$C$6:$C$305,MATCH($C303,الفواتير!$B$6:$B$305,0)),""))</x:f>
      </x:c>
      <x:c r="E303" s="36"/>
      <x:c r="F303" s="58"/>
      <x:c r="G303" s="54" t="str">
        <x:f>IF($A303="","",YEAR($A303))</x:f>
      </x:c>
      <x:c r="H303" s="36"/>
      <x:c r="I303" s="54" t="str">
        <x:f>IF($A303="","",IF($G303=الإعداد!$B$9,"نعم","لا"))</x:f>
      </x:c>
    </x:row>
    <x:row r="304">
      <x:c r="A304" s="56"/>
      <x:c r="B304" s="36"/>
      <x:c r="C304" s="36"/>
      <x:c r="D304" s="54" t="str">
        <x:f>IF($C304="","",IFERROR(INDEX(الفواتير!$C$6:$C$305,MATCH($C304,الفواتير!$B$6:$B$305,0)),""))</x:f>
      </x:c>
      <x:c r="E304" s="36"/>
      <x:c r="F304" s="58"/>
      <x:c r="G304" s="54" t="str">
        <x:f>IF($A304="","",YEAR($A304))</x:f>
      </x:c>
      <x:c r="H304" s="36"/>
      <x:c r="I304" s="54" t="str">
        <x:f>IF($A304="","",IF($G304=الإعداد!$B$9,"نعم","لا"))</x:f>
      </x:c>
    </x:row>
    <x:row r="305">
      <x:c r="A305" s="56"/>
      <x:c r="B305" s="36"/>
      <x:c r="C305" s="36"/>
      <x:c r="D305" s="54" t="str">
        <x:f>IF($C305="","",IFERROR(INDEX(الفواتير!$C$6:$C$305,MATCH($C305,الفواتير!$B$6:$B$305,0)),""))</x:f>
      </x:c>
      <x:c r="E305" s="36"/>
      <x:c r="F305" s="58"/>
      <x:c r="G305" s="54" t="str">
        <x:f>IF($A305="","",YEAR($A305))</x:f>
      </x:c>
      <x:c r="H305" s="36"/>
      <x:c r="I305" s="54" t="str">
        <x:f>IF($A305="","",IF($G305=الإعداد!$B$9,"نعم","لا"))</x:f>
      </x:c>
    </x:row>
    <x:row r="306">
      <x:c r="A306" s="56"/>
      <x:c r="B306" s="36"/>
      <x:c r="C306" s="36"/>
      <x:c r="D306" s="54" t="str">
        <x:f>IF($C306="","",IFERROR(INDEX(الفواتير!$C$6:$C$305,MATCH($C306,الفواتير!$B$6:$B$305,0)),""))</x:f>
      </x:c>
      <x:c r="E306" s="36"/>
      <x:c r="F306" s="58"/>
      <x:c r="G306" s="54" t="str">
        <x:f>IF($A306="","",YEAR($A306))</x:f>
      </x:c>
      <x:c r="H306" s="36"/>
      <x:c r="I306" s="54" t="str">
        <x:f>IF($A306="","",IF($G306=الإعداد!$B$9,"نعم","لا"))</x:f>
      </x:c>
    </x:row>
    <x:row r="307">
      <x:c r="A307" s="56"/>
      <x:c r="B307" s="36"/>
      <x:c r="C307" s="36"/>
      <x:c r="D307" s="54" t="str">
        <x:f>IF($C307="","",IFERROR(INDEX(الفواتير!$C$6:$C$305,MATCH($C307,الفواتير!$B$6:$B$305,0)),""))</x:f>
      </x:c>
      <x:c r="E307" s="36"/>
      <x:c r="F307" s="58"/>
      <x:c r="G307" s="54" t="str">
        <x:f>IF($A307="","",YEAR($A307))</x:f>
      </x:c>
      <x:c r="H307" s="36"/>
      <x:c r="I307" s="54" t="str">
        <x:f>IF($A307="","",IF($G307=الإعداد!$B$9,"نعم","لا"))</x:f>
      </x:c>
    </x:row>
    <x:row r="308">
      <x:c r="A308" s="56"/>
      <x:c r="B308" s="36"/>
      <x:c r="C308" s="36"/>
      <x:c r="D308" s="54" t="str">
        <x:f>IF($C308="","",IFERROR(INDEX(الفواتير!$C$6:$C$305,MATCH($C308,الفواتير!$B$6:$B$305,0)),""))</x:f>
      </x:c>
      <x:c r="E308" s="36"/>
      <x:c r="F308" s="58"/>
      <x:c r="G308" s="54" t="str">
        <x:f>IF($A308="","",YEAR($A308))</x:f>
      </x:c>
      <x:c r="H308" s="36"/>
      <x:c r="I308" s="54" t="str">
        <x:f>IF($A308="","",IF($G308=الإعداد!$B$9,"نعم","لا"))</x:f>
      </x:c>
    </x:row>
    <x:row r="309">
      <x:c r="A309" s="56"/>
      <x:c r="B309" s="36"/>
      <x:c r="C309" s="36"/>
      <x:c r="D309" s="54" t="str">
        <x:f>IF($C309="","",IFERROR(INDEX(الفواتير!$C$6:$C$305,MATCH($C309,الفواتير!$B$6:$B$305,0)),""))</x:f>
      </x:c>
      <x:c r="E309" s="36"/>
      <x:c r="F309" s="58"/>
      <x:c r="G309" s="54" t="str">
        <x:f>IF($A309="","",YEAR($A309))</x:f>
      </x:c>
      <x:c r="H309" s="36"/>
      <x:c r="I309" s="54" t="str">
        <x:f>IF($A309="","",IF($G309=الإعداد!$B$9,"نعم","لا"))</x:f>
      </x:c>
    </x:row>
    <x:row r="310">
      <x:c r="A310" s="56"/>
      <x:c r="B310" s="36"/>
      <x:c r="C310" s="36"/>
      <x:c r="D310" s="54" t="str">
        <x:f>IF($C310="","",IFERROR(INDEX(الفواتير!$C$6:$C$305,MATCH($C310,الفواتير!$B$6:$B$305,0)),""))</x:f>
      </x:c>
      <x:c r="E310" s="36"/>
      <x:c r="F310" s="58"/>
      <x:c r="G310" s="54" t="str">
        <x:f>IF($A310="","",YEAR($A310))</x:f>
      </x:c>
      <x:c r="H310" s="36"/>
      <x:c r="I310" s="54" t="str">
        <x:f>IF($A310="","",IF($G310=الإعداد!$B$9,"نعم","لا"))</x:f>
      </x:c>
    </x:row>
    <x:row r="311">
      <x:c r="A311" s="56"/>
      <x:c r="B311" s="36"/>
      <x:c r="C311" s="36"/>
      <x:c r="D311" s="54" t="str">
        <x:f>IF($C311="","",IFERROR(INDEX(الفواتير!$C$6:$C$305,MATCH($C311,الفواتير!$B$6:$B$305,0)),""))</x:f>
      </x:c>
      <x:c r="E311" s="36"/>
      <x:c r="F311" s="58"/>
      <x:c r="G311" s="54" t="str">
        <x:f>IF($A311="","",YEAR($A311))</x:f>
      </x:c>
      <x:c r="H311" s="36"/>
      <x:c r="I311" s="54" t="str">
        <x:f>IF($A311="","",IF($G311=الإعداد!$B$9,"نعم","لا"))</x:f>
      </x:c>
    </x:row>
    <x:row r="312">
      <x:c r="A312" s="56"/>
      <x:c r="B312" s="36"/>
      <x:c r="C312" s="36"/>
      <x:c r="D312" s="54" t="str">
        <x:f>IF($C312="","",IFERROR(INDEX(الفواتير!$C$6:$C$305,MATCH($C312,الفواتير!$B$6:$B$305,0)),""))</x:f>
      </x:c>
      <x:c r="E312" s="36"/>
      <x:c r="F312" s="58"/>
      <x:c r="G312" s="54" t="str">
        <x:f>IF($A312="","",YEAR($A312))</x:f>
      </x:c>
      <x:c r="H312" s="36"/>
      <x:c r="I312" s="54" t="str">
        <x:f>IF($A312="","",IF($G312=الإعداد!$B$9,"نعم","لا"))</x:f>
      </x:c>
    </x:row>
    <x:row r="313">
      <x:c r="A313" s="56"/>
      <x:c r="B313" s="36"/>
      <x:c r="C313" s="36"/>
      <x:c r="D313" s="54" t="str">
        <x:f>IF($C313="","",IFERROR(INDEX(الفواتير!$C$6:$C$305,MATCH($C313,الفواتير!$B$6:$B$305,0)),""))</x:f>
      </x:c>
      <x:c r="E313" s="36"/>
      <x:c r="F313" s="58"/>
      <x:c r="G313" s="54" t="str">
        <x:f>IF($A313="","",YEAR($A313))</x:f>
      </x:c>
      <x:c r="H313" s="36"/>
      <x:c r="I313" s="54" t="str">
        <x:f>IF($A313="","",IF($G313=الإعداد!$B$9,"نعم","لا"))</x:f>
      </x:c>
    </x:row>
    <x:row r="314">
      <x:c r="A314" s="56"/>
      <x:c r="B314" s="36"/>
      <x:c r="C314" s="36"/>
      <x:c r="D314" s="54" t="str">
        <x:f>IF($C314="","",IFERROR(INDEX(الفواتير!$C$6:$C$305,MATCH($C314,الفواتير!$B$6:$B$305,0)),""))</x:f>
      </x:c>
      <x:c r="E314" s="36"/>
      <x:c r="F314" s="58"/>
      <x:c r="G314" s="54" t="str">
        <x:f>IF($A314="","",YEAR($A314))</x:f>
      </x:c>
      <x:c r="H314" s="36"/>
      <x:c r="I314" s="54" t="str">
        <x:f>IF($A314="","",IF($G314=الإعداد!$B$9,"نعم","لا"))</x:f>
      </x:c>
    </x:row>
    <x:row r="315">
      <x:c r="A315" s="56"/>
      <x:c r="B315" s="36"/>
      <x:c r="C315" s="36"/>
      <x:c r="D315" s="54" t="str">
        <x:f>IF($C315="","",IFERROR(INDEX(الفواتير!$C$6:$C$305,MATCH($C315,الفواتير!$B$6:$B$305,0)),""))</x:f>
      </x:c>
      <x:c r="E315" s="36"/>
      <x:c r="F315" s="58"/>
      <x:c r="G315" s="54" t="str">
        <x:f>IF($A315="","",YEAR($A315))</x:f>
      </x:c>
      <x:c r="H315" s="36"/>
      <x:c r="I315" s="54" t="str">
        <x:f>IF($A315="","",IF($G315=الإعداد!$B$9,"نعم","لا"))</x:f>
      </x:c>
    </x:row>
    <x:row r="316">
      <x:c r="A316" s="56"/>
      <x:c r="B316" s="36"/>
      <x:c r="C316" s="36"/>
      <x:c r="D316" s="54" t="str">
        <x:f>IF($C316="","",IFERROR(INDEX(الفواتير!$C$6:$C$305,MATCH($C316,الفواتير!$B$6:$B$305,0)),""))</x:f>
      </x:c>
      <x:c r="E316" s="36"/>
      <x:c r="F316" s="58"/>
      <x:c r="G316" s="54" t="str">
        <x:f>IF($A316="","",YEAR($A316))</x:f>
      </x:c>
      <x:c r="H316" s="36"/>
      <x:c r="I316" s="54" t="str">
        <x:f>IF($A316="","",IF($G316=الإعداد!$B$9,"نعم","لا"))</x:f>
      </x:c>
    </x:row>
    <x:row r="317">
      <x:c r="A317" s="56"/>
      <x:c r="B317" s="36"/>
      <x:c r="C317" s="36"/>
      <x:c r="D317" s="54" t="str">
        <x:f>IF($C317="","",IFERROR(INDEX(الفواتير!$C$6:$C$305,MATCH($C317,الفواتير!$B$6:$B$305,0)),""))</x:f>
      </x:c>
      <x:c r="E317" s="36"/>
      <x:c r="F317" s="58"/>
      <x:c r="G317" s="54" t="str">
        <x:f>IF($A317="","",YEAR($A317))</x:f>
      </x:c>
      <x:c r="H317" s="36"/>
      <x:c r="I317" s="54" t="str">
        <x:f>IF($A317="","",IF($G317=الإعداد!$B$9,"نعم","لا"))</x:f>
      </x:c>
    </x:row>
    <x:row r="318">
      <x:c r="A318" s="56"/>
      <x:c r="B318" s="36"/>
      <x:c r="C318" s="36"/>
      <x:c r="D318" s="54" t="str">
        <x:f>IF($C318="","",IFERROR(INDEX(الفواتير!$C$6:$C$305,MATCH($C318,الفواتير!$B$6:$B$305,0)),""))</x:f>
      </x:c>
      <x:c r="E318" s="36"/>
      <x:c r="F318" s="58"/>
      <x:c r="G318" s="54" t="str">
        <x:f>IF($A318="","",YEAR($A318))</x:f>
      </x:c>
      <x:c r="H318" s="36"/>
      <x:c r="I318" s="54" t="str">
        <x:f>IF($A318="","",IF($G318=الإعداد!$B$9,"نعم","لا"))</x:f>
      </x:c>
    </x:row>
    <x:row r="319">
      <x:c r="A319" s="56"/>
      <x:c r="B319" s="36"/>
      <x:c r="C319" s="36"/>
      <x:c r="D319" s="54" t="str">
        <x:f>IF($C319="","",IFERROR(INDEX(الفواتير!$C$6:$C$305,MATCH($C319,الفواتير!$B$6:$B$305,0)),""))</x:f>
      </x:c>
      <x:c r="E319" s="36"/>
      <x:c r="F319" s="58"/>
      <x:c r="G319" s="54" t="str">
        <x:f>IF($A319="","",YEAR($A319))</x:f>
      </x:c>
      <x:c r="H319" s="36"/>
      <x:c r="I319" s="54" t="str">
        <x:f>IF($A319="","",IF($G319=الإعداد!$B$9,"نعم","لا"))</x:f>
      </x:c>
    </x:row>
    <x:row r="320">
      <x:c r="A320" s="56"/>
      <x:c r="B320" s="36"/>
      <x:c r="C320" s="36"/>
      <x:c r="D320" s="54" t="str">
        <x:f>IF($C320="","",IFERROR(INDEX(الفواتير!$C$6:$C$305,MATCH($C320,الفواتير!$B$6:$B$305,0)),""))</x:f>
      </x:c>
      <x:c r="E320" s="36"/>
      <x:c r="F320" s="58"/>
      <x:c r="G320" s="54" t="str">
        <x:f>IF($A320="","",YEAR($A320))</x:f>
      </x:c>
      <x:c r="H320" s="36"/>
      <x:c r="I320" s="54" t="str">
        <x:f>IF($A320="","",IF($G320=الإعداد!$B$9,"نعم","لا"))</x:f>
      </x:c>
    </x:row>
    <x:row r="321">
      <x:c r="A321" s="56"/>
      <x:c r="B321" s="36"/>
      <x:c r="C321" s="36"/>
      <x:c r="D321" s="54" t="str">
        <x:f>IF($C321="","",IFERROR(INDEX(الفواتير!$C$6:$C$305,MATCH($C321,الفواتير!$B$6:$B$305,0)),""))</x:f>
      </x:c>
      <x:c r="E321" s="36"/>
      <x:c r="F321" s="58"/>
      <x:c r="G321" s="54" t="str">
        <x:f>IF($A321="","",YEAR($A321))</x:f>
      </x:c>
      <x:c r="H321" s="36"/>
      <x:c r="I321" s="54" t="str">
        <x:f>IF($A321="","",IF($G321=الإعداد!$B$9,"نعم","لا"))</x:f>
      </x:c>
    </x:row>
    <x:row r="322">
      <x:c r="A322" s="56"/>
      <x:c r="B322" s="36"/>
      <x:c r="C322" s="36"/>
      <x:c r="D322" s="54" t="str">
        <x:f>IF($C322="","",IFERROR(INDEX(الفواتير!$C$6:$C$305,MATCH($C322,الفواتير!$B$6:$B$305,0)),""))</x:f>
      </x:c>
      <x:c r="E322" s="36"/>
      <x:c r="F322" s="58"/>
      <x:c r="G322" s="54" t="str">
        <x:f>IF($A322="","",YEAR($A322))</x:f>
      </x:c>
      <x:c r="H322" s="36"/>
      <x:c r="I322" s="54" t="str">
        <x:f>IF($A322="","",IF($G322=الإعداد!$B$9,"نعم","لا"))</x:f>
      </x:c>
    </x:row>
    <x:row r="323">
      <x:c r="A323" s="56"/>
      <x:c r="B323" s="36"/>
      <x:c r="C323" s="36"/>
      <x:c r="D323" s="54" t="str">
        <x:f>IF($C323="","",IFERROR(INDEX(الفواتير!$C$6:$C$305,MATCH($C323,الفواتير!$B$6:$B$305,0)),""))</x:f>
      </x:c>
      <x:c r="E323" s="36"/>
      <x:c r="F323" s="58"/>
      <x:c r="G323" s="54" t="str">
        <x:f>IF($A323="","",YEAR($A323))</x:f>
      </x:c>
      <x:c r="H323" s="36"/>
      <x:c r="I323" s="54" t="str">
        <x:f>IF($A323="","",IF($G323=الإعداد!$B$9,"نعم","لا"))</x:f>
      </x:c>
    </x:row>
    <x:row r="324">
      <x:c r="A324" s="56"/>
      <x:c r="B324" s="36"/>
      <x:c r="C324" s="36"/>
      <x:c r="D324" s="54" t="str">
        <x:f>IF($C324="","",IFERROR(INDEX(الفواتير!$C$6:$C$305,MATCH($C324,الفواتير!$B$6:$B$305,0)),""))</x:f>
      </x:c>
      <x:c r="E324" s="36"/>
      <x:c r="F324" s="58"/>
      <x:c r="G324" s="54" t="str">
        <x:f>IF($A324="","",YEAR($A324))</x:f>
      </x:c>
      <x:c r="H324" s="36"/>
      <x:c r="I324" s="54" t="str">
        <x:f>IF($A324="","",IF($G324=الإعداد!$B$9,"نعم","لا"))</x:f>
      </x:c>
    </x:row>
    <x:row r="325">
      <x:c r="A325" s="56"/>
      <x:c r="B325" s="36"/>
      <x:c r="C325" s="36"/>
      <x:c r="D325" s="54" t="str">
        <x:f>IF($C325="","",IFERROR(INDEX(الفواتير!$C$6:$C$305,MATCH($C325,الفواتير!$B$6:$B$305,0)),""))</x:f>
      </x:c>
      <x:c r="E325" s="36"/>
      <x:c r="F325" s="58"/>
      <x:c r="G325" s="54" t="str">
        <x:f>IF($A325="","",YEAR($A325))</x:f>
      </x:c>
      <x:c r="H325" s="36"/>
      <x:c r="I325" s="54" t="str">
        <x:f>IF($A325="","",IF($G325=الإعداد!$B$9,"نعم","لا"))</x:f>
      </x:c>
    </x:row>
    <x:row r="326">
      <x:c r="A326" s="56"/>
      <x:c r="B326" s="36"/>
      <x:c r="C326" s="36"/>
      <x:c r="D326" s="54" t="str">
        <x:f>IF($C326="","",IFERROR(INDEX(الفواتير!$C$6:$C$305,MATCH($C326,الفواتير!$B$6:$B$305,0)),""))</x:f>
      </x:c>
      <x:c r="E326" s="36"/>
      <x:c r="F326" s="58"/>
      <x:c r="G326" s="54" t="str">
        <x:f>IF($A326="","",YEAR($A326))</x:f>
      </x:c>
      <x:c r="H326" s="36"/>
      <x:c r="I326" s="54" t="str">
        <x:f>IF($A326="","",IF($G326=الإعداد!$B$9,"نعم","لا"))</x:f>
      </x:c>
    </x:row>
    <x:row r="327">
      <x:c r="A327" s="56"/>
      <x:c r="B327" s="36"/>
      <x:c r="C327" s="36"/>
      <x:c r="D327" s="54" t="str">
        <x:f>IF($C327="","",IFERROR(INDEX(الفواتير!$C$6:$C$305,MATCH($C327,الفواتير!$B$6:$B$305,0)),""))</x:f>
      </x:c>
      <x:c r="E327" s="36"/>
      <x:c r="F327" s="58"/>
      <x:c r="G327" s="54" t="str">
        <x:f>IF($A327="","",YEAR($A327))</x:f>
      </x:c>
      <x:c r="H327" s="36"/>
      <x:c r="I327" s="54" t="str">
        <x:f>IF($A327="","",IF($G327=الإعداد!$B$9,"نعم","لا"))</x:f>
      </x:c>
    </x:row>
    <x:row r="328">
      <x:c r="A328" s="56"/>
      <x:c r="B328" s="36"/>
      <x:c r="C328" s="36"/>
      <x:c r="D328" s="54" t="str">
        <x:f>IF($C328="","",IFERROR(INDEX(الفواتير!$C$6:$C$305,MATCH($C328,الفواتير!$B$6:$B$305,0)),""))</x:f>
      </x:c>
      <x:c r="E328" s="36"/>
      <x:c r="F328" s="58"/>
      <x:c r="G328" s="54" t="str">
        <x:f>IF($A328="","",YEAR($A328))</x:f>
      </x:c>
      <x:c r="H328" s="36"/>
      <x:c r="I328" s="54" t="str">
        <x:f>IF($A328="","",IF($G328=الإعداد!$B$9,"نعم","لا"))</x:f>
      </x:c>
    </x:row>
    <x:row r="329">
      <x:c r="A329" s="56"/>
      <x:c r="B329" s="36"/>
      <x:c r="C329" s="36"/>
      <x:c r="D329" s="54" t="str">
        <x:f>IF($C329="","",IFERROR(INDEX(الفواتير!$C$6:$C$305,MATCH($C329,الفواتير!$B$6:$B$305,0)),""))</x:f>
      </x:c>
      <x:c r="E329" s="36"/>
      <x:c r="F329" s="58"/>
      <x:c r="G329" s="54" t="str">
        <x:f>IF($A329="","",YEAR($A329))</x:f>
      </x:c>
      <x:c r="H329" s="36"/>
      <x:c r="I329" s="54" t="str">
        <x:f>IF($A329="","",IF($G329=الإعداد!$B$9,"نعم","لا"))</x:f>
      </x:c>
    </x:row>
    <x:row r="330">
      <x:c r="A330" s="56"/>
      <x:c r="B330" s="36"/>
      <x:c r="C330" s="36"/>
      <x:c r="D330" s="54" t="str">
        <x:f>IF($C330="","",IFERROR(INDEX(الفواتير!$C$6:$C$305,MATCH($C330,الفواتير!$B$6:$B$305,0)),""))</x:f>
      </x:c>
      <x:c r="E330" s="36"/>
      <x:c r="F330" s="58"/>
      <x:c r="G330" s="54" t="str">
        <x:f>IF($A330="","",YEAR($A330))</x:f>
      </x:c>
      <x:c r="H330" s="36"/>
      <x:c r="I330" s="54" t="str">
        <x:f>IF($A330="","",IF($G330=الإعداد!$B$9,"نعم","لا"))</x:f>
      </x:c>
    </x:row>
    <x:row r="331">
      <x:c r="A331" s="56"/>
      <x:c r="B331" s="36"/>
      <x:c r="C331" s="36"/>
      <x:c r="D331" s="54" t="str">
        <x:f>IF($C331="","",IFERROR(INDEX(الفواتير!$C$6:$C$305,MATCH($C331,الفواتير!$B$6:$B$305,0)),""))</x:f>
      </x:c>
      <x:c r="E331" s="36"/>
      <x:c r="F331" s="58"/>
      <x:c r="G331" s="54" t="str">
        <x:f>IF($A331="","",YEAR($A331))</x:f>
      </x:c>
      <x:c r="H331" s="36"/>
      <x:c r="I331" s="54" t="str">
        <x:f>IF($A331="","",IF($G331=الإعداد!$B$9,"نعم","لا"))</x:f>
      </x:c>
    </x:row>
    <x:row r="332">
      <x:c r="A332" s="56"/>
      <x:c r="B332" s="36"/>
      <x:c r="C332" s="36"/>
      <x:c r="D332" s="54" t="str">
        <x:f>IF($C332="","",IFERROR(INDEX(الفواتير!$C$6:$C$305,MATCH($C332,الفواتير!$B$6:$B$305,0)),""))</x:f>
      </x:c>
      <x:c r="E332" s="36"/>
      <x:c r="F332" s="58"/>
      <x:c r="G332" s="54" t="str">
        <x:f>IF($A332="","",YEAR($A332))</x:f>
      </x:c>
      <x:c r="H332" s="36"/>
      <x:c r="I332" s="54" t="str">
        <x:f>IF($A332="","",IF($G332=الإعداد!$B$9,"نعم","لا"))</x:f>
      </x:c>
    </x:row>
    <x:row r="333">
      <x:c r="A333" s="56"/>
      <x:c r="B333" s="36"/>
      <x:c r="C333" s="36"/>
      <x:c r="D333" s="54" t="str">
        <x:f>IF($C333="","",IFERROR(INDEX(الفواتير!$C$6:$C$305,MATCH($C333,الفواتير!$B$6:$B$305,0)),""))</x:f>
      </x:c>
      <x:c r="E333" s="36"/>
      <x:c r="F333" s="58"/>
      <x:c r="G333" s="54" t="str">
        <x:f>IF($A333="","",YEAR($A333))</x:f>
      </x:c>
      <x:c r="H333" s="36"/>
      <x:c r="I333" s="54" t="str">
        <x:f>IF($A333="","",IF($G333=الإعداد!$B$9,"نعم","لا"))</x:f>
      </x:c>
    </x:row>
    <x:row r="334">
      <x:c r="A334" s="56"/>
      <x:c r="B334" s="36"/>
      <x:c r="C334" s="36"/>
      <x:c r="D334" s="54" t="str">
        <x:f>IF($C334="","",IFERROR(INDEX(الفواتير!$C$6:$C$305,MATCH($C334,الفواتير!$B$6:$B$305,0)),""))</x:f>
      </x:c>
      <x:c r="E334" s="36"/>
      <x:c r="F334" s="58"/>
      <x:c r="G334" s="54" t="str">
        <x:f>IF($A334="","",YEAR($A334))</x:f>
      </x:c>
      <x:c r="H334" s="36"/>
      <x:c r="I334" s="54" t="str">
        <x:f>IF($A334="","",IF($G334=الإعداد!$B$9,"نعم","لا"))</x:f>
      </x:c>
    </x:row>
    <x:row r="335">
      <x:c r="A335" s="56"/>
      <x:c r="B335" s="36"/>
      <x:c r="C335" s="36"/>
      <x:c r="D335" s="54" t="str">
        <x:f>IF($C335="","",IFERROR(INDEX(الفواتير!$C$6:$C$305,MATCH($C335,الفواتير!$B$6:$B$305,0)),""))</x:f>
      </x:c>
      <x:c r="E335" s="36"/>
      <x:c r="F335" s="58"/>
      <x:c r="G335" s="54" t="str">
        <x:f>IF($A335="","",YEAR($A335))</x:f>
      </x:c>
      <x:c r="H335" s="36"/>
      <x:c r="I335" s="54" t="str">
        <x:f>IF($A335="","",IF($G335=الإعداد!$B$9,"نعم","لا"))</x:f>
      </x:c>
    </x:row>
    <x:row r="336">
      <x:c r="A336" s="56"/>
      <x:c r="B336" s="36"/>
      <x:c r="C336" s="36"/>
      <x:c r="D336" s="54" t="str">
        <x:f>IF($C336="","",IFERROR(INDEX(الفواتير!$C$6:$C$305,MATCH($C336,الفواتير!$B$6:$B$305,0)),""))</x:f>
      </x:c>
      <x:c r="E336" s="36"/>
      <x:c r="F336" s="58"/>
      <x:c r="G336" s="54" t="str">
        <x:f>IF($A336="","",YEAR($A336))</x:f>
      </x:c>
      <x:c r="H336" s="36"/>
      <x:c r="I336" s="54" t="str">
        <x:f>IF($A336="","",IF($G336=الإعداد!$B$9,"نعم","لا"))</x:f>
      </x:c>
    </x:row>
    <x:row r="337">
      <x:c r="A337" s="56"/>
      <x:c r="B337" s="36"/>
      <x:c r="C337" s="36"/>
      <x:c r="D337" s="54" t="str">
        <x:f>IF($C337="","",IFERROR(INDEX(الفواتير!$C$6:$C$305,MATCH($C337,الفواتير!$B$6:$B$305,0)),""))</x:f>
      </x:c>
      <x:c r="E337" s="36"/>
      <x:c r="F337" s="58"/>
      <x:c r="G337" s="54" t="str">
        <x:f>IF($A337="","",YEAR($A337))</x:f>
      </x:c>
      <x:c r="H337" s="36"/>
      <x:c r="I337" s="54" t="str">
        <x:f>IF($A337="","",IF($G337=الإعداد!$B$9,"نعم","لا"))</x:f>
      </x:c>
    </x:row>
    <x:row r="338">
      <x:c r="A338" s="56"/>
      <x:c r="B338" s="36"/>
      <x:c r="C338" s="36"/>
      <x:c r="D338" s="54" t="str">
        <x:f>IF($C338="","",IFERROR(INDEX(الفواتير!$C$6:$C$305,MATCH($C338,الفواتير!$B$6:$B$305,0)),""))</x:f>
      </x:c>
      <x:c r="E338" s="36"/>
      <x:c r="F338" s="58"/>
      <x:c r="G338" s="54" t="str">
        <x:f>IF($A338="","",YEAR($A338))</x:f>
      </x:c>
      <x:c r="H338" s="36"/>
      <x:c r="I338" s="54" t="str">
        <x:f>IF($A338="","",IF($G338=الإعداد!$B$9,"نعم","لا"))</x:f>
      </x:c>
    </x:row>
    <x:row r="339">
      <x:c r="A339" s="56"/>
      <x:c r="B339" s="36"/>
      <x:c r="C339" s="36"/>
      <x:c r="D339" s="54" t="str">
        <x:f>IF($C339="","",IFERROR(INDEX(الفواتير!$C$6:$C$305,MATCH($C339,الفواتير!$B$6:$B$305,0)),""))</x:f>
      </x:c>
      <x:c r="E339" s="36"/>
      <x:c r="F339" s="58"/>
      <x:c r="G339" s="54" t="str">
        <x:f>IF($A339="","",YEAR($A339))</x:f>
      </x:c>
      <x:c r="H339" s="36"/>
      <x:c r="I339" s="54" t="str">
        <x:f>IF($A339="","",IF($G339=الإعداد!$B$9,"نعم","لا"))</x:f>
      </x:c>
    </x:row>
    <x:row r="340">
      <x:c r="A340" s="56"/>
      <x:c r="B340" s="36"/>
      <x:c r="C340" s="36"/>
      <x:c r="D340" s="54" t="str">
        <x:f>IF($C340="","",IFERROR(INDEX(الفواتير!$C$6:$C$305,MATCH($C340,الفواتير!$B$6:$B$305,0)),""))</x:f>
      </x:c>
      <x:c r="E340" s="36"/>
      <x:c r="F340" s="58"/>
      <x:c r="G340" s="54" t="str">
        <x:f>IF($A340="","",YEAR($A340))</x:f>
      </x:c>
      <x:c r="H340" s="36"/>
      <x:c r="I340" s="54" t="str">
        <x:f>IF($A340="","",IF($G340=الإعداد!$B$9,"نعم","لا"))</x:f>
      </x:c>
    </x:row>
    <x:row r="341">
      <x:c r="A341" s="56"/>
      <x:c r="B341" s="36"/>
      <x:c r="C341" s="36"/>
      <x:c r="D341" s="54" t="str">
        <x:f>IF($C341="","",IFERROR(INDEX(الفواتير!$C$6:$C$305,MATCH($C341,الفواتير!$B$6:$B$305,0)),""))</x:f>
      </x:c>
      <x:c r="E341" s="36"/>
      <x:c r="F341" s="58"/>
      <x:c r="G341" s="54" t="str">
        <x:f>IF($A341="","",YEAR($A341))</x:f>
      </x:c>
      <x:c r="H341" s="36"/>
      <x:c r="I341" s="54" t="str">
        <x:f>IF($A341="","",IF($G341=الإعداد!$B$9,"نعم","لا"))</x:f>
      </x:c>
    </x:row>
    <x:row r="342">
      <x:c r="A342" s="56"/>
      <x:c r="B342" s="36"/>
      <x:c r="C342" s="36"/>
      <x:c r="D342" s="54" t="str">
        <x:f>IF($C342="","",IFERROR(INDEX(الفواتير!$C$6:$C$305,MATCH($C342,الفواتير!$B$6:$B$305,0)),""))</x:f>
      </x:c>
      <x:c r="E342" s="36"/>
      <x:c r="F342" s="58"/>
      <x:c r="G342" s="54" t="str">
        <x:f>IF($A342="","",YEAR($A342))</x:f>
      </x:c>
      <x:c r="H342" s="36"/>
      <x:c r="I342" s="54" t="str">
        <x:f>IF($A342="","",IF($G342=الإعداد!$B$9,"نعم","لا"))</x:f>
      </x:c>
    </x:row>
    <x:row r="343">
      <x:c r="A343" s="56"/>
      <x:c r="B343" s="36"/>
      <x:c r="C343" s="36"/>
      <x:c r="D343" s="54" t="str">
        <x:f>IF($C343="","",IFERROR(INDEX(الفواتير!$C$6:$C$305,MATCH($C343,الفواتير!$B$6:$B$305,0)),""))</x:f>
      </x:c>
      <x:c r="E343" s="36"/>
      <x:c r="F343" s="58"/>
      <x:c r="G343" s="54" t="str">
        <x:f>IF($A343="","",YEAR($A343))</x:f>
      </x:c>
      <x:c r="H343" s="36"/>
      <x:c r="I343" s="54" t="str">
        <x:f>IF($A343="","",IF($G343=الإعداد!$B$9,"نعم","لا"))</x:f>
      </x:c>
    </x:row>
    <x:row r="344">
      <x:c r="A344" s="56"/>
      <x:c r="B344" s="36"/>
      <x:c r="C344" s="36"/>
      <x:c r="D344" s="54" t="str">
        <x:f>IF($C344="","",IFERROR(INDEX(الفواتير!$C$6:$C$305,MATCH($C344,الفواتير!$B$6:$B$305,0)),""))</x:f>
      </x:c>
      <x:c r="E344" s="36"/>
      <x:c r="F344" s="58"/>
      <x:c r="G344" s="54" t="str">
        <x:f>IF($A344="","",YEAR($A344))</x:f>
      </x:c>
      <x:c r="H344" s="36"/>
      <x:c r="I344" s="54" t="str">
        <x:f>IF($A344="","",IF($G344=الإعداد!$B$9,"نعم","لا"))</x:f>
      </x:c>
    </x:row>
    <x:row r="345">
      <x:c r="A345" s="56"/>
      <x:c r="B345" s="36"/>
      <x:c r="C345" s="36"/>
      <x:c r="D345" s="54" t="str">
        <x:f>IF($C345="","",IFERROR(INDEX(الفواتير!$C$6:$C$305,MATCH($C345,الفواتير!$B$6:$B$305,0)),""))</x:f>
      </x:c>
      <x:c r="E345" s="36"/>
      <x:c r="F345" s="58"/>
      <x:c r="G345" s="54" t="str">
        <x:f>IF($A345="","",YEAR($A345))</x:f>
      </x:c>
      <x:c r="H345" s="36"/>
      <x:c r="I345" s="54" t="str">
        <x:f>IF($A345="","",IF($G345=الإعداد!$B$9,"نعم","لا"))</x:f>
      </x:c>
    </x:row>
    <x:row r="346">
      <x:c r="A346" s="56"/>
      <x:c r="B346" s="36"/>
      <x:c r="C346" s="36"/>
      <x:c r="D346" s="54" t="str">
        <x:f>IF($C346="","",IFERROR(INDEX(الفواتير!$C$6:$C$305,MATCH($C346,الفواتير!$B$6:$B$305,0)),""))</x:f>
      </x:c>
      <x:c r="E346" s="36"/>
      <x:c r="F346" s="58"/>
      <x:c r="G346" s="54" t="str">
        <x:f>IF($A346="","",YEAR($A346))</x:f>
      </x:c>
      <x:c r="H346" s="36"/>
      <x:c r="I346" s="54" t="str">
        <x:f>IF($A346="","",IF($G346=الإعداد!$B$9,"نعم","لا"))</x:f>
      </x:c>
    </x:row>
    <x:row r="347">
      <x:c r="A347" s="56"/>
      <x:c r="B347" s="36"/>
      <x:c r="C347" s="36"/>
      <x:c r="D347" s="54" t="str">
        <x:f>IF($C347="","",IFERROR(INDEX(الفواتير!$C$6:$C$305,MATCH($C347,الفواتير!$B$6:$B$305,0)),""))</x:f>
      </x:c>
      <x:c r="E347" s="36"/>
      <x:c r="F347" s="58"/>
      <x:c r="G347" s="54" t="str">
        <x:f>IF($A347="","",YEAR($A347))</x:f>
      </x:c>
      <x:c r="H347" s="36"/>
      <x:c r="I347" s="54" t="str">
        <x:f>IF($A347="","",IF($G347=الإعداد!$B$9,"نعم","لا"))</x:f>
      </x:c>
    </x:row>
    <x:row r="348">
      <x:c r="A348" s="56"/>
      <x:c r="B348" s="36"/>
      <x:c r="C348" s="36"/>
      <x:c r="D348" s="54" t="str">
        <x:f>IF($C348="","",IFERROR(INDEX(الفواتير!$C$6:$C$305,MATCH($C348,الفواتير!$B$6:$B$305,0)),""))</x:f>
      </x:c>
      <x:c r="E348" s="36"/>
      <x:c r="F348" s="58"/>
      <x:c r="G348" s="54" t="str">
        <x:f>IF($A348="","",YEAR($A348))</x:f>
      </x:c>
      <x:c r="H348" s="36"/>
      <x:c r="I348" s="54" t="str">
        <x:f>IF($A348="","",IF($G348=الإعداد!$B$9,"نعم","لا"))</x:f>
      </x:c>
    </x:row>
    <x:row r="349">
      <x:c r="A349" s="56"/>
      <x:c r="B349" s="36"/>
      <x:c r="C349" s="36"/>
      <x:c r="D349" s="54" t="str">
        <x:f>IF($C349="","",IFERROR(INDEX(الفواتير!$C$6:$C$305,MATCH($C349,الفواتير!$B$6:$B$305,0)),""))</x:f>
      </x:c>
      <x:c r="E349" s="36"/>
      <x:c r="F349" s="58"/>
      <x:c r="G349" s="54" t="str">
        <x:f>IF($A349="","",YEAR($A349))</x:f>
      </x:c>
      <x:c r="H349" s="36"/>
      <x:c r="I349" s="54" t="str">
        <x:f>IF($A349="","",IF($G349=الإعداد!$B$9,"نعم","لا"))</x:f>
      </x:c>
    </x:row>
    <x:row r="350">
      <x:c r="A350" s="56"/>
      <x:c r="B350" s="36"/>
      <x:c r="C350" s="36"/>
      <x:c r="D350" s="54" t="str">
        <x:f>IF($C350="","",IFERROR(INDEX(الفواتير!$C$6:$C$305,MATCH($C350,الفواتير!$B$6:$B$305,0)),""))</x:f>
      </x:c>
      <x:c r="E350" s="36"/>
      <x:c r="F350" s="58"/>
      <x:c r="G350" s="54" t="str">
        <x:f>IF($A350="","",YEAR($A350))</x:f>
      </x:c>
      <x:c r="H350" s="36"/>
      <x:c r="I350" s="54" t="str">
        <x:f>IF($A350="","",IF($G350=الإعداد!$B$9,"نعم","لا"))</x:f>
      </x:c>
    </x:row>
    <x:row r="351">
      <x:c r="A351" s="56"/>
      <x:c r="B351" s="36"/>
      <x:c r="C351" s="36"/>
      <x:c r="D351" s="54" t="str">
        <x:f>IF($C351="","",IFERROR(INDEX(الفواتير!$C$6:$C$305,MATCH($C351,الفواتير!$B$6:$B$305,0)),""))</x:f>
      </x:c>
      <x:c r="E351" s="36"/>
      <x:c r="F351" s="58"/>
      <x:c r="G351" s="54" t="str">
        <x:f>IF($A351="","",YEAR($A351))</x:f>
      </x:c>
      <x:c r="H351" s="36"/>
      <x:c r="I351" s="54" t="str">
        <x:f>IF($A351="","",IF($G351=الإعداد!$B$9,"نعم","لا"))</x:f>
      </x:c>
    </x:row>
    <x:row r="352">
      <x:c r="A352" s="56"/>
      <x:c r="B352" s="36"/>
      <x:c r="C352" s="36"/>
      <x:c r="D352" s="54" t="str">
        <x:f>IF($C352="","",IFERROR(INDEX(الفواتير!$C$6:$C$305,MATCH($C352,الفواتير!$B$6:$B$305,0)),""))</x:f>
      </x:c>
      <x:c r="E352" s="36"/>
      <x:c r="F352" s="58"/>
      <x:c r="G352" s="54" t="str">
        <x:f>IF($A352="","",YEAR($A352))</x:f>
      </x:c>
      <x:c r="H352" s="36"/>
      <x:c r="I352" s="54" t="str">
        <x:f>IF($A352="","",IF($G352=الإعداد!$B$9,"نعم","لا"))</x:f>
      </x:c>
    </x:row>
    <x:row r="353">
      <x:c r="A353" s="56"/>
      <x:c r="B353" s="36"/>
      <x:c r="C353" s="36"/>
      <x:c r="D353" s="54" t="str">
        <x:f>IF($C353="","",IFERROR(INDEX(الفواتير!$C$6:$C$305,MATCH($C353,الفواتير!$B$6:$B$305,0)),""))</x:f>
      </x:c>
      <x:c r="E353" s="36"/>
      <x:c r="F353" s="58"/>
      <x:c r="G353" s="54" t="str">
        <x:f>IF($A353="","",YEAR($A353))</x:f>
      </x:c>
      <x:c r="H353" s="36"/>
      <x:c r="I353" s="54" t="str">
        <x:f>IF($A353="","",IF($G353=الإعداد!$B$9,"نعم","لا"))</x:f>
      </x:c>
    </x:row>
    <x:row r="354">
      <x:c r="A354" s="56"/>
      <x:c r="B354" s="36"/>
      <x:c r="C354" s="36"/>
      <x:c r="D354" s="54" t="str">
        <x:f>IF($C354="","",IFERROR(INDEX(الفواتير!$C$6:$C$305,MATCH($C354,الفواتير!$B$6:$B$305,0)),""))</x:f>
      </x:c>
      <x:c r="E354" s="36"/>
      <x:c r="F354" s="58"/>
      <x:c r="G354" s="54" t="str">
        <x:f>IF($A354="","",YEAR($A354))</x:f>
      </x:c>
      <x:c r="H354" s="36"/>
      <x:c r="I354" s="54" t="str">
        <x:f>IF($A354="","",IF($G354=الإعداد!$B$9,"نعم","لا"))</x:f>
      </x:c>
    </x:row>
    <x:row r="355">
      <x:c r="A355" s="56"/>
      <x:c r="B355" s="36"/>
      <x:c r="C355" s="36"/>
      <x:c r="D355" s="54" t="str">
        <x:f>IF($C355="","",IFERROR(INDEX(الفواتير!$C$6:$C$305,MATCH($C355,الفواتير!$B$6:$B$305,0)),""))</x:f>
      </x:c>
      <x:c r="E355" s="36"/>
      <x:c r="F355" s="58"/>
      <x:c r="G355" s="54" t="str">
        <x:f>IF($A355="","",YEAR($A355))</x:f>
      </x:c>
      <x:c r="H355" s="36"/>
      <x:c r="I355" s="54" t="str">
        <x:f>IF($A355="","",IF($G355=الإعداد!$B$9,"نعم","لا"))</x:f>
      </x:c>
    </x:row>
    <x:row r="356">
      <x:c r="A356" s="56"/>
      <x:c r="B356" s="36"/>
      <x:c r="C356" s="36"/>
      <x:c r="D356" s="54" t="str">
        <x:f>IF($C356="","",IFERROR(INDEX(الفواتير!$C$6:$C$305,MATCH($C356,الفواتير!$B$6:$B$305,0)),""))</x:f>
      </x:c>
      <x:c r="E356" s="36"/>
      <x:c r="F356" s="58"/>
      <x:c r="G356" s="54" t="str">
        <x:f>IF($A356="","",YEAR($A356))</x:f>
      </x:c>
      <x:c r="H356" s="36"/>
      <x:c r="I356" s="54" t="str">
        <x:f>IF($A356="","",IF($G356=الإعداد!$B$9,"نعم","لا"))</x:f>
      </x:c>
    </x:row>
    <x:row r="357">
      <x:c r="A357" s="56"/>
      <x:c r="B357" s="36"/>
      <x:c r="C357" s="36"/>
      <x:c r="D357" s="54" t="str">
        <x:f>IF($C357="","",IFERROR(INDEX(الفواتير!$C$6:$C$305,MATCH($C357,الفواتير!$B$6:$B$305,0)),""))</x:f>
      </x:c>
      <x:c r="E357" s="36"/>
      <x:c r="F357" s="58"/>
      <x:c r="G357" s="54" t="str">
        <x:f>IF($A357="","",YEAR($A357))</x:f>
      </x:c>
      <x:c r="H357" s="36"/>
      <x:c r="I357" s="54" t="str">
        <x:f>IF($A357="","",IF($G357=الإعداد!$B$9,"نعم","لا"))</x:f>
      </x:c>
    </x:row>
    <x:row r="358">
      <x:c r="A358" s="56"/>
      <x:c r="B358" s="36"/>
      <x:c r="C358" s="36"/>
      <x:c r="D358" s="54" t="str">
        <x:f>IF($C358="","",IFERROR(INDEX(الفواتير!$C$6:$C$305,MATCH($C358,الفواتير!$B$6:$B$305,0)),""))</x:f>
      </x:c>
      <x:c r="E358" s="36"/>
      <x:c r="F358" s="58"/>
      <x:c r="G358" s="54" t="str">
        <x:f>IF($A358="","",YEAR($A358))</x:f>
      </x:c>
      <x:c r="H358" s="36"/>
      <x:c r="I358" s="54" t="str">
        <x:f>IF($A358="","",IF($G358=الإعداد!$B$9,"نعم","لا"))</x:f>
      </x:c>
    </x:row>
    <x:row r="359">
      <x:c r="A359" s="56"/>
      <x:c r="B359" s="36"/>
      <x:c r="C359" s="36"/>
      <x:c r="D359" s="54" t="str">
        <x:f>IF($C359="","",IFERROR(INDEX(الفواتير!$C$6:$C$305,MATCH($C359,الفواتير!$B$6:$B$305,0)),""))</x:f>
      </x:c>
      <x:c r="E359" s="36"/>
      <x:c r="F359" s="58"/>
      <x:c r="G359" s="54" t="str">
        <x:f>IF($A359="","",YEAR($A359))</x:f>
      </x:c>
      <x:c r="H359" s="36"/>
      <x:c r="I359" s="54" t="str">
        <x:f>IF($A359="","",IF($G359=الإعداد!$B$9,"نعم","لا"))</x:f>
      </x:c>
    </x:row>
    <x:row r="360">
      <x:c r="A360" s="56"/>
      <x:c r="B360" s="36"/>
      <x:c r="C360" s="36"/>
      <x:c r="D360" s="54" t="str">
        <x:f>IF($C360="","",IFERROR(INDEX(الفواتير!$C$6:$C$305,MATCH($C360,الفواتير!$B$6:$B$305,0)),""))</x:f>
      </x:c>
      <x:c r="E360" s="36"/>
      <x:c r="F360" s="58"/>
      <x:c r="G360" s="54" t="str">
        <x:f>IF($A360="","",YEAR($A360))</x:f>
      </x:c>
      <x:c r="H360" s="36"/>
      <x:c r="I360" s="54" t="str">
        <x:f>IF($A360="","",IF($G360=الإعداد!$B$9,"نعم","لا"))</x:f>
      </x:c>
    </x:row>
    <x:row r="361">
      <x:c r="A361" s="56"/>
      <x:c r="B361" s="36"/>
      <x:c r="C361" s="36"/>
      <x:c r="D361" s="54" t="str">
        <x:f>IF($C361="","",IFERROR(INDEX(الفواتير!$C$6:$C$305,MATCH($C361,الفواتير!$B$6:$B$305,0)),""))</x:f>
      </x:c>
      <x:c r="E361" s="36"/>
      <x:c r="F361" s="58"/>
      <x:c r="G361" s="54" t="str">
        <x:f>IF($A361="","",YEAR($A361))</x:f>
      </x:c>
      <x:c r="H361" s="36"/>
      <x:c r="I361" s="54" t="str">
        <x:f>IF($A361="","",IF($G361=الإعداد!$B$9,"نعم","لا"))</x:f>
      </x:c>
    </x:row>
    <x:row r="362">
      <x:c r="A362" s="56"/>
      <x:c r="B362" s="36"/>
      <x:c r="C362" s="36"/>
      <x:c r="D362" s="54" t="str">
        <x:f>IF($C362="","",IFERROR(INDEX(الفواتير!$C$6:$C$305,MATCH($C362,الفواتير!$B$6:$B$305,0)),""))</x:f>
      </x:c>
      <x:c r="E362" s="36"/>
      <x:c r="F362" s="58"/>
      <x:c r="G362" s="54" t="str">
        <x:f>IF($A362="","",YEAR($A362))</x:f>
      </x:c>
      <x:c r="H362" s="36"/>
      <x:c r="I362" s="54" t="str">
        <x:f>IF($A362="","",IF($G362=الإعداد!$B$9,"نعم","لا"))</x:f>
      </x:c>
    </x:row>
    <x:row r="363">
      <x:c r="A363" s="56"/>
      <x:c r="B363" s="36"/>
      <x:c r="C363" s="36"/>
      <x:c r="D363" s="54" t="str">
        <x:f>IF($C363="","",IFERROR(INDEX(الفواتير!$C$6:$C$305,MATCH($C363,الفواتير!$B$6:$B$305,0)),""))</x:f>
      </x:c>
      <x:c r="E363" s="36"/>
      <x:c r="F363" s="58"/>
      <x:c r="G363" s="54" t="str">
        <x:f>IF($A363="","",YEAR($A363))</x:f>
      </x:c>
      <x:c r="H363" s="36"/>
      <x:c r="I363" s="54" t="str">
        <x:f>IF($A363="","",IF($G363=الإعداد!$B$9,"نعم","لا"))</x:f>
      </x:c>
    </x:row>
    <x:row r="364">
      <x:c r="A364" s="56"/>
      <x:c r="B364" s="36"/>
      <x:c r="C364" s="36"/>
      <x:c r="D364" s="54" t="str">
        <x:f>IF($C364="","",IFERROR(INDEX(الفواتير!$C$6:$C$305,MATCH($C364,الفواتير!$B$6:$B$305,0)),""))</x:f>
      </x:c>
      <x:c r="E364" s="36"/>
      <x:c r="F364" s="58"/>
      <x:c r="G364" s="54" t="str">
        <x:f>IF($A364="","",YEAR($A364))</x:f>
      </x:c>
      <x:c r="H364" s="36"/>
      <x:c r="I364" s="54" t="str">
        <x:f>IF($A364="","",IF($G364=الإعداد!$B$9,"نعم","لا"))</x:f>
      </x:c>
    </x:row>
    <x:row r="365">
      <x:c r="A365" s="56"/>
      <x:c r="B365" s="36"/>
      <x:c r="C365" s="36"/>
      <x:c r="D365" s="54" t="str">
        <x:f>IF($C365="","",IFERROR(INDEX(الفواتير!$C$6:$C$305,MATCH($C365,الفواتير!$B$6:$B$305,0)),""))</x:f>
      </x:c>
      <x:c r="E365" s="36"/>
      <x:c r="F365" s="58"/>
      <x:c r="G365" s="54" t="str">
        <x:f>IF($A365="","",YEAR($A365))</x:f>
      </x:c>
      <x:c r="H365" s="36"/>
      <x:c r="I365" s="54" t="str">
        <x:f>IF($A365="","",IF($G365=الإعداد!$B$9,"نعم","لا"))</x:f>
      </x:c>
    </x:row>
    <x:row r="366">
      <x:c r="A366" s="56"/>
      <x:c r="B366" s="36"/>
      <x:c r="C366" s="36"/>
      <x:c r="D366" s="54" t="str">
        <x:f>IF($C366="","",IFERROR(INDEX(الفواتير!$C$6:$C$305,MATCH($C366,الفواتير!$B$6:$B$305,0)),""))</x:f>
      </x:c>
      <x:c r="E366" s="36"/>
      <x:c r="F366" s="58"/>
      <x:c r="G366" s="54" t="str">
        <x:f>IF($A366="","",YEAR($A366))</x:f>
      </x:c>
      <x:c r="H366" s="36"/>
      <x:c r="I366" s="54" t="str">
        <x:f>IF($A366="","",IF($G366=الإعداد!$B$9,"نعم","لا"))</x:f>
      </x:c>
    </x:row>
    <x:row r="367">
      <x:c r="A367" s="56"/>
      <x:c r="B367" s="36"/>
      <x:c r="C367" s="36"/>
      <x:c r="D367" s="54" t="str">
        <x:f>IF($C367="","",IFERROR(INDEX(الفواتير!$C$6:$C$305,MATCH($C367,الفواتير!$B$6:$B$305,0)),""))</x:f>
      </x:c>
      <x:c r="E367" s="36"/>
      <x:c r="F367" s="58"/>
      <x:c r="G367" s="54" t="str">
        <x:f>IF($A367="","",YEAR($A367))</x:f>
      </x:c>
      <x:c r="H367" s="36"/>
      <x:c r="I367" s="54" t="str">
        <x:f>IF($A367="","",IF($G367=الإعداد!$B$9,"نعم","لا"))</x:f>
      </x:c>
    </x:row>
    <x:row r="368">
      <x:c r="A368" s="56"/>
      <x:c r="B368" s="36"/>
      <x:c r="C368" s="36"/>
      <x:c r="D368" s="54" t="str">
        <x:f>IF($C368="","",IFERROR(INDEX(الفواتير!$C$6:$C$305,MATCH($C368,الفواتير!$B$6:$B$305,0)),""))</x:f>
      </x:c>
      <x:c r="E368" s="36"/>
      <x:c r="F368" s="58"/>
      <x:c r="G368" s="54" t="str">
        <x:f>IF($A368="","",YEAR($A368))</x:f>
      </x:c>
      <x:c r="H368" s="36"/>
      <x:c r="I368" s="54" t="str">
        <x:f>IF($A368="","",IF($G368=الإعداد!$B$9,"نعم","لا"))</x:f>
      </x:c>
    </x:row>
    <x:row r="369">
      <x:c r="A369" s="56"/>
      <x:c r="B369" s="36"/>
      <x:c r="C369" s="36"/>
      <x:c r="D369" s="54" t="str">
        <x:f>IF($C369="","",IFERROR(INDEX(الفواتير!$C$6:$C$305,MATCH($C369,الفواتير!$B$6:$B$305,0)),""))</x:f>
      </x:c>
      <x:c r="E369" s="36"/>
      <x:c r="F369" s="58"/>
      <x:c r="G369" s="54" t="str">
        <x:f>IF($A369="","",YEAR($A369))</x:f>
      </x:c>
      <x:c r="H369" s="36"/>
      <x:c r="I369" s="54" t="str">
        <x:f>IF($A369="","",IF($G369=الإعداد!$B$9,"نعم","لا"))</x:f>
      </x:c>
    </x:row>
    <x:row r="370">
      <x:c r="A370" s="56"/>
      <x:c r="B370" s="36"/>
      <x:c r="C370" s="36"/>
      <x:c r="D370" s="54" t="str">
        <x:f>IF($C370="","",IFERROR(INDEX(الفواتير!$C$6:$C$305,MATCH($C370,الفواتير!$B$6:$B$305,0)),""))</x:f>
      </x:c>
      <x:c r="E370" s="36"/>
      <x:c r="F370" s="58"/>
      <x:c r="G370" s="54" t="str">
        <x:f>IF($A370="","",YEAR($A370))</x:f>
      </x:c>
      <x:c r="H370" s="36"/>
      <x:c r="I370" s="54" t="str">
        <x:f>IF($A370="","",IF($G370=الإعداد!$B$9,"نعم","لا"))</x:f>
      </x:c>
    </x:row>
    <x:row r="371">
      <x:c r="A371" s="56"/>
      <x:c r="B371" s="36"/>
      <x:c r="C371" s="36"/>
      <x:c r="D371" s="54" t="str">
        <x:f>IF($C371="","",IFERROR(INDEX(الفواتير!$C$6:$C$305,MATCH($C371,الفواتير!$B$6:$B$305,0)),""))</x:f>
      </x:c>
      <x:c r="E371" s="36"/>
      <x:c r="F371" s="58"/>
      <x:c r="G371" s="54" t="str">
        <x:f>IF($A371="","",YEAR($A371))</x:f>
      </x:c>
      <x:c r="H371" s="36"/>
      <x:c r="I371" s="54" t="str">
        <x:f>IF($A371="","",IF($G371=الإعداد!$B$9,"نعم","لا"))</x:f>
      </x:c>
    </x:row>
    <x:row r="372">
      <x:c r="A372" s="56"/>
      <x:c r="B372" s="36"/>
      <x:c r="C372" s="36"/>
      <x:c r="D372" s="54" t="str">
        <x:f>IF($C372="","",IFERROR(INDEX(الفواتير!$C$6:$C$305,MATCH($C372,الفواتير!$B$6:$B$305,0)),""))</x:f>
      </x:c>
      <x:c r="E372" s="36"/>
      <x:c r="F372" s="58"/>
      <x:c r="G372" s="54" t="str">
        <x:f>IF($A372="","",YEAR($A372))</x:f>
      </x:c>
      <x:c r="H372" s="36"/>
      <x:c r="I372" s="54" t="str">
        <x:f>IF($A372="","",IF($G372=الإعداد!$B$9,"نعم","لا"))</x:f>
      </x:c>
    </x:row>
    <x:row r="373">
      <x:c r="A373" s="56"/>
      <x:c r="B373" s="36"/>
      <x:c r="C373" s="36"/>
      <x:c r="D373" s="54" t="str">
        <x:f>IF($C373="","",IFERROR(INDEX(الفواتير!$C$6:$C$305,MATCH($C373,الفواتير!$B$6:$B$305,0)),""))</x:f>
      </x:c>
      <x:c r="E373" s="36"/>
      <x:c r="F373" s="58"/>
      <x:c r="G373" s="54" t="str">
        <x:f>IF($A373="","",YEAR($A373))</x:f>
      </x:c>
      <x:c r="H373" s="36"/>
      <x:c r="I373" s="54" t="str">
        <x:f>IF($A373="","",IF($G373=الإعداد!$B$9,"نعم","لا"))</x:f>
      </x:c>
    </x:row>
    <x:row r="374">
      <x:c r="A374" s="56"/>
      <x:c r="B374" s="36"/>
      <x:c r="C374" s="36"/>
      <x:c r="D374" s="54" t="str">
        <x:f>IF($C374="","",IFERROR(INDEX(الفواتير!$C$6:$C$305,MATCH($C374,الفواتير!$B$6:$B$305,0)),""))</x:f>
      </x:c>
      <x:c r="E374" s="36"/>
      <x:c r="F374" s="58"/>
      <x:c r="G374" s="54" t="str">
        <x:f>IF($A374="","",YEAR($A374))</x:f>
      </x:c>
      <x:c r="H374" s="36"/>
      <x:c r="I374" s="54" t="str">
        <x:f>IF($A374="","",IF($G374=الإعداد!$B$9,"نعم","لا"))</x:f>
      </x:c>
    </x:row>
    <x:row r="375">
      <x:c r="A375" s="56"/>
      <x:c r="B375" s="36"/>
      <x:c r="C375" s="36"/>
      <x:c r="D375" s="54" t="str">
        <x:f>IF($C375="","",IFERROR(INDEX(الفواتير!$C$6:$C$305,MATCH($C375,الفواتير!$B$6:$B$305,0)),""))</x:f>
      </x:c>
      <x:c r="E375" s="36"/>
      <x:c r="F375" s="58"/>
      <x:c r="G375" s="54" t="str">
        <x:f>IF($A375="","",YEAR($A375))</x:f>
      </x:c>
      <x:c r="H375" s="36"/>
      <x:c r="I375" s="54" t="str">
        <x:f>IF($A375="","",IF($G375=الإعداد!$B$9,"نعم","لا"))</x:f>
      </x:c>
    </x:row>
    <x:row r="376">
      <x:c r="A376" s="56"/>
      <x:c r="B376" s="36"/>
      <x:c r="C376" s="36"/>
      <x:c r="D376" s="54" t="str">
        <x:f>IF($C376="","",IFERROR(INDEX(الفواتير!$C$6:$C$305,MATCH($C376,الفواتير!$B$6:$B$305,0)),""))</x:f>
      </x:c>
      <x:c r="E376" s="36"/>
      <x:c r="F376" s="58"/>
      <x:c r="G376" s="54" t="str">
        <x:f>IF($A376="","",YEAR($A376))</x:f>
      </x:c>
      <x:c r="H376" s="36"/>
      <x:c r="I376" s="54" t="str">
        <x:f>IF($A376="","",IF($G376=الإعداد!$B$9,"نعم","لا"))</x:f>
      </x:c>
    </x:row>
    <x:row r="377">
      <x:c r="A377" s="56"/>
      <x:c r="B377" s="36"/>
      <x:c r="C377" s="36"/>
      <x:c r="D377" s="54" t="str">
        <x:f>IF($C377="","",IFERROR(INDEX(الفواتير!$C$6:$C$305,MATCH($C377,الفواتير!$B$6:$B$305,0)),""))</x:f>
      </x:c>
      <x:c r="E377" s="36"/>
      <x:c r="F377" s="58"/>
      <x:c r="G377" s="54" t="str">
        <x:f>IF($A377="","",YEAR($A377))</x:f>
      </x:c>
      <x:c r="H377" s="36"/>
      <x:c r="I377" s="54" t="str">
        <x:f>IF($A377="","",IF($G377=الإعداد!$B$9,"نعم","لا"))</x:f>
      </x:c>
    </x:row>
    <x:row r="378">
      <x:c r="A378" s="56"/>
      <x:c r="B378" s="36"/>
      <x:c r="C378" s="36"/>
      <x:c r="D378" s="54" t="str">
        <x:f>IF($C378="","",IFERROR(INDEX(الفواتير!$C$6:$C$305,MATCH($C378,الفواتير!$B$6:$B$305,0)),""))</x:f>
      </x:c>
      <x:c r="E378" s="36"/>
      <x:c r="F378" s="58"/>
      <x:c r="G378" s="54" t="str">
        <x:f>IF($A378="","",YEAR($A378))</x:f>
      </x:c>
      <x:c r="H378" s="36"/>
      <x:c r="I378" s="54" t="str">
        <x:f>IF($A378="","",IF($G378=الإعداد!$B$9,"نعم","لا"))</x:f>
      </x:c>
    </x:row>
    <x:row r="379">
      <x:c r="A379" s="56"/>
      <x:c r="B379" s="36"/>
      <x:c r="C379" s="36"/>
      <x:c r="D379" s="54" t="str">
        <x:f>IF($C379="","",IFERROR(INDEX(الفواتير!$C$6:$C$305,MATCH($C379,الفواتير!$B$6:$B$305,0)),""))</x:f>
      </x:c>
      <x:c r="E379" s="36"/>
      <x:c r="F379" s="58"/>
      <x:c r="G379" s="54" t="str">
        <x:f>IF($A379="","",YEAR($A379))</x:f>
      </x:c>
      <x:c r="H379" s="36"/>
      <x:c r="I379" s="54" t="str">
        <x:f>IF($A379="","",IF($G379=الإعداد!$B$9,"نعم","لا"))</x:f>
      </x:c>
    </x:row>
    <x:row r="380">
      <x:c r="A380" s="56"/>
      <x:c r="B380" s="36"/>
      <x:c r="C380" s="36"/>
      <x:c r="D380" s="54" t="str">
        <x:f>IF($C380="","",IFERROR(INDEX(الفواتير!$C$6:$C$305,MATCH($C380,الفواتير!$B$6:$B$305,0)),""))</x:f>
      </x:c>
      <x:c r="E380" s="36"/>
      <x:c r="F380" s="58"/>
      <x:c r="G380" s="54" t="str">
        <x:f>IF($A380="","",YEAR($A380))</x:f>
      </x:c>
      <x:c r="H380" s="36"/>
      <x:c r="I380" s="54" t="str">
        <x:f>IF($A380="","",IF($G380=الإعداد!$B$9,"نعم","لا"))</x:f>
      </x:c>
    </x:row>
    <x:row r="381">
      <x:c r="A381" s="56"/>
      <x:c r="B381" s="36"/>
      <x:c r="C381" s="36"/>
      <x:c r="D381" s="54" t="str">
        <x:f>IF($C381="","",IFERROR(INDEX(الفواتير!$C$6:$C$305,MATCH($C381,الفواتير!$B$6:$B$305,0)),""))</x:f>
      </x:c>
      <x:c r="E381" s="36"/>
      <x:c r="F381" s="58"/>
      <x:c r="G381" s="54" t="str">
        <x:f>IF($A381="","",YEAR($A381))</x:f>
      </x:c>
      <x:c r="H381" s="36"/>
      <x:c r="I381" s="54" t="str">
        <x:f>IF($A381="","",IF($G381=الإعداد!$B$9,"نعم","لا"))</x:f>
      </x:c>
    </x:row>
    <x:row r="382">
      <x:c r="A382" s="56"/>
      <x:c r="B382" s="36"/>
      <x:c r="C382" s="36"/>
      <x:c r="D382" s="54" t="str">
        <x:f>IF($C382="","",IFERROR(INDEX(الفواتير!$C$6:$C$305,MATCH($C382,الفواتير!$B$6:$B$305,0)),""))</x:f>
      </x:c>
      <x:c r="E382" s="36"/>
      <x:c r="F382" s="58"/>
      <x:c r="G382" s="54" t="str">
        <x:f>IF($A382="","",YEAR($A382))</x:f>
      </x:c>
      <x:c r="H382" s="36"/>
      <x:c r="I382" s="54" t="str">
        <x:f>IF($A382="","",IF($G382=الإعداد!$B$9,"نعم","لا"))</x:f>
      </x:c>
    </x:row>
    <x:row r="383">
      <x:c r="A383" s="56"/>
      <x:c r="B383" s="36"/>
      <x:c r="C383" s="36"/>
      <x:c r="D383" s="54" t="str">
        <x:f>IF($C383="","",IFERROR(INDEX(الفواتير!$C$6:$C$305,MATCH($C383,الفواتير!$B$6:$B$305,0)),""))</x:f>
      </x:c>
      <x:c r="E383" s="36"/>
      <x:c r="F383" s="58"/>
      <x:c r="G383" s="54" t="str">
        <x:f>IF($A383="","",YEAR($A383))</x:f>
      </x:c>
      <x:c r="H383" s="36"/>
      <x:c r="I383" s="54" t="str">
        <x:f>IF($A383="","",IF($G383=الإعداد!$B$9,"نعم","لا"))</x:f>
      </x:c>
    </x:row>
    <x:row r="384">
      <x:c r="A384" s="56"/>
      <x:c r="B384" s="36"/>
      <x:c r="C384" s="36"/>
      <x:c r="D384" s="54" t="str">
        <x:f>IF($C384="","",IFERROR(INDEX(الفواتير!$C$6:$C$305,MATCH($C384,الفواتير!$B$6:$B$305,0)),""))</x:f>
      </x:c>
      <x:c r="E384" s="36"/>
      <x:c r="F384" s="58"/>
      <x:c r="G384" s="54" t="str">
        <x:f>IF($A384="","",YEAR($A384))</x:f>
      </x:c>
      <x:c r="H384" s="36"/>
      <x:c r="I384" s="54" t="str">
        <x:f>IF($A384="","",IF($G384=الإعداد!$B$9,"نعم","لا"))</x:f>
      </x:c>
    </x:row>
    <x:row r="385">
      <x:c r="A385" s="56"/>
      <x:c r="B385" s="36"/>
      <x:c r="C385" s="36"/>
      <x:c r="D385" s="54" t="str">
        <x:f>IF($C385="","",IFERROR(INDEX(الفواتير!$C$6:$C$305,MATCH($C385,الفواتير!$B$6:$B$305,0)),""))</x:f>
      </x:c>
      <x:c r="E385" s="36"/>
      <x:c r="F385" s="58"/>
      <x:c r="G385" s="54" t="str">
        <x:f>IF($A385="","",YEAR($A385))</x:f>
      </x:c>
      <x:c r="H385" s="36"/>
      <x:c r="I385" s="54" t="str">
        <x:f>IF($A385="","",IF($G385=الإعداد!$B$9,"نعم","لا"))</x:f>
      </x:c>
    </x:row>
    <x:row r="386">
      <x:c r="A386" s="56"/>
      <x:c r="B386" s="36"/>
      <x:c r="C386" s="36"/>
      <x:c r="D386" s="54" t="str">
        <x:f>IF($C386="","",IFERROR(INDEX(الفواتير!$C$6:$C$305,MATCH($C386,الفواتير!$B$6:$B$305,0)),""))</x:f>
      </x:c>
      <x:c r="E386" s="36"/>
      <x:c r="F386" s="58"/>
      <x:c r="G386" s="54" t="str">
        <x:f>IF($A386="","",YEAR($A386))</x:f>
      </x:c>
      <x:c r="H386" s="36"/>
      <x:c r="I386" s="54" t="str">
        <x:f>IF($A386="","",IF($G386=الإعداد!$B$9,"نعم","لا"))</x:f>
      </x:c>
    </x:row>
    <x:row r="387">
      <x:c r="A387" s="56"/>
      <x:c r="B387" s="36"/>
      <x:c r="C387" s="36"/>
      <x:c r="D387" s="54" t="str">
        <x:f>IF($C387="","",IFERROR(INDEX(الفواتير!$C$6:$C$305,MATCH($C387,الفواتير!$B$6:$B$305,0)),""))</x:f>
      </x:c>
      <x:c r="E387" s="36"/>
      <x:c r="F387" s="58"/>
      <x:c r="G387" s="54" t="str">
        <x:f>IF($A387="","",YEAR($A387))</x:f>
      </x:c>
      <x:c r="H387" s="36"/>
      <x:c r="I387" s="54" t="str">
        <x:f>IF($A387="","",IF($G387=الإعداد!$B$9,"نعم","لا"))</x:f>
      </x:c>
    </x:row>
    <x:row r="388">
      <x:c r="A388" s="56"/>
      <x:c r="B388" s="36"/>
      <x:c r="C388" s="36"/>
      <x:c r="D388" s="54" t="str">
        <x:f>IF($C388="","",IFERROR(INDEX(الفواتير!$C$6:$C$305,MATCH($C388,الفواتير!$B$6:$B$305,0)),""))</x:f>
      </x:c>
      <x:c r="E388" s="36"/>
      <x:c r="F388" s="58"/>
      <x:c r="G388" s="54" t="str">
        <x:f>IF($A388="","",YEAR($A388))</x:f>
      </x:c>
      <x:c r="H388" s="36"/>
      <x:c r="I388" s="54" t="str">
        <x:f>IF($A388="","",IF($G388=الإعداد!$B$9,"نعم","لا"))</x:f>
      </x:c>
    </x:row>
    <x:row r="389">
      <x:c r="A389" s="56"/>
      <x:c r="B389" s="36"/>
      <x:c r="C389" s="36"/>
      <x:c r="D389" s="54" t="str">
        <x:f>IF($C389="","",IFERROR(INDEX(الفواتير!$C$6:$C$305,MATCH($C389,الفواتير!$B$6:$B$305,0)),""))</x:f>
      </x:c>
      <x:c r="E389" s="36"/>
      <x:c r="F389" s="58"/>
      <x:c r="G389" s="54" t="str">
        <x:f>IF($A389="","",YEAR($A389))</x:f>
      </x:c>
      <x:c r="H389" s="36"/>
      <x:c r="I389" s="54" t="str">
        <x:f>IF($A389="","",IF($G389=الإعداد!$B$9,"نعم","لا"))</x:f>
      </x:c>
    </x:row>
    <x:row r="390">
      <x:c r="A390" s="56"/>
      <x:c r="B390" s="36"/>
      <x:c r="C390" s="36"/>
      <x:c r="D390" s="54" t="str">
        <x:f>IF($C390="","",IFERROR(INDEX(الفواتير!$C$6:$C$305,MATCH($C390,الفواتير!$B$6:$B$305,0)),""))</x:f>
      </x:c>
      <x:c r="E390" s="36"/>
      <x:c r="F390" s="58"/>
      <x:c r="G390" s="54" t="str">
        <x:f>IF($A390="","",YEAR($A390))</x:f>
      </x:c>
      <x:c r="H390" s="36"/>
      <x:c r="I390" s="54" t="str">
        <x:f>IF($A390="","",IF($G390=الإعداد!$B$9,"نعم","لا"))</x:f>
      </x:c>
    </x:row>
    <x:row r="391">
      <x:c r="A391" s="56"/>
      <x:c r="B391" s="36"/>
      <x:c r="C391" s="36"/>
      <x:c r="D391" s="54" t="str">
        <x:f>IF($C391="","",IFERROR(INDEX(الفواتير!$C$6:$C$305,MATCH($C391,الفواتير!$B$6:$B$305,0)),""))</x:f>
      </x:c>
      <x:c r="E391" s="36"/>
      <x:c r="F391" s="58"/>
      <x:c r="G391" s="54" t="str">
        <x:f>IF($A391="","",YEAR($A391))</x:f>
      </x:c>
      <x:c r="H391" s="36"/>
      <x:c r="I391" s="54" t="str">
        <x:f>IF($A391="","",IF($G391=الإعداد!$B$9,"نعم","لا"))</x:f>
      </x:c>
    </x:row>
    <x:row r="392">
      <x:c r="A392" s="56"/>
      <x:c r="B392" s="36"/>
      <x:c r="C392" s="36"/>
      <x:c r="D392" s="54" t="str">
        <x:f>IF($C392="","",IFERROR(INDEX(الفواتير!$C$6:$C$305,MATCH($C392,الفواتير!$B$6:$B$305,0)),""))</x:f>
      </x:c>
      <x:c r="E392" s="36"/>
      <x:c r="F392" s="58"/>
      <x:c r="G392" s="54" t="str">
        <x:f>IF($A392="","",YEAR($A392))</x:f>
      </x:c>
      <x:c r="H392" s="36"/>
      <x:c r="I392" s="54" t="str">
        <x:f>IF($A392="","",IF($G392=الإعداد!$B$9,"نعم","لا"))</x:f>
      </x:c>
    </x:row>
    <x:row r="393">
      <x:c r="A393" s="56"/>
      <x:c r="B393" s="36"/>
      <x:c r="C393" s="36"/>
      <x:c r="D393" s="54" t="str">
        <x:f>IF($C393="","",IFERROR(INDEX(الفواتير!$C$6:$C$305,MATCH($C393,الفواتير!$B$6:$B$305,0)),""))</x:f>
      </x:c>
      <x:c r="E393" s="36"/>
      <x:c r="F393" s="58"/>
      <x:c r="G393" s="54" t="str">
        <x:f>IF($A393="","",YEAR($A393))</x:f>
      </x:c>
      <x:c r="H393" s="36"/>
      <x:c r="I393" s="54" t="str">
        <x:f>IF($A393="","",IF($G393=الإعداد!$B$9,"نعم","لا"))</x:f>
      </x:c>
    </x:row>
    <x:row r="394">
      <x:c r="A394" s="56"/>
      <x:c r="B394" s="36"/>
      <x:c r="C394" s="36"/>
      <x:c r="D394" s="54" t="str">
        <x:f>IF($C394="","",IFERROR(INDEX(الفواتير!$C$6:$C$305,MATCH($C394,الفواتير!$B$6:$B$305,0)),""))</x:f>
      </x:c>
      <x:c r="E394" s="36"/>
      <x:c r="F394" s="58"/>
      <x:c r="G394" s="54" t="str">
        <x:f>IF($A394="","",YEAR($A394))</x:f>
      </x:c>
      <x:c r="H394" s="36"/>
      <x:c r="I394" s="54" t="str">
        <x:f>IF($A394="","",IF($G394=الإعداد!$B$9,"نعم","لا"))</x:f>
      </x:c>
    </x:row>
    <x:row r="395">
      <x:c r="A395" s="56"/>
      <x:c r="B395" s="36"/>
      <x:c r="C395" s="36"/>
      <x:c r="D395" s="54" t="str">
        <x:f>IF($C395="","",IFERROR(INDEX(الفواتير!$C$6:$C$305,MATCH($C395,الفواتير!$B$6:$B$305,0)),""))</x:f>
      </x:c>
      <x:c r="E395" s="36"/>
      <x:c r="F395" s="58"/>
      <x:c r="G395" s="54" t="str">
        <x:f>IF($A395="","",YEAR($A395))</x:f>
      </x:c>
      <x:c r="H395" s="36"/>
      <x:c r="I395" s="54" t="str">
        <x:f>IF($A395="","",IF($G395=الإعداد!$B$9,"نعم","لا"))</x:f>
      </x:c>
    </x:row>
    <x:row r="396">
      <x:c r="A396" s="56"/>
      <x:c r="B396" s="36"/>
      <x:c r="C396" s="36"/>
      <x:c r="D396" s="54" t="str">
        <x:f>IF($C396="","",IFERROR(INDEX(الفواتير!$C$6:$C$305,MATCH($C396,الفواتير!$B$6:$B$305,0)),""))</x:f>
      </x:c>
      <x:c r="E396" s="36"/>
      <x:c r="F396" s="58"/>
      <x:c r="G396" s="54" t="str">
        <x:f>IF($A396="","",YEAR($A396))</x:f>
      </x:c>
      <x:c r="H396" s="36"/>
      <x:c r="I396" s="54" t="str">
        <x:f>IF($A396="","",IF($G396=الإعداد!$B$9,"نعم","لا"))</x:f>
      </x:c>
    </x:row>
    <x:row r="397">
      <x:c r="A397" s="56"/>
      <x:c r="B397" s="36"/>
      <x:c r="C397" s="36"/>
      <x:c r="D397" s="54" t="str">
        <x:f>IF($C397="","",IFERROR(INDEX(الفواتير!$C$6:$C$305,MATCH($C397,الفواتير!$B$6:$B$305,0)),""))</x:f>
      </x:c>
      <x:c r="E397" s="36"/>
      <x:c r="F397" s="58"/>
      <x:c r="G397" s="54" t="str">
        <x:f>IF($A397="","",YEAR($A397))</x:f>
      </x:c>
      <x:c r="H397" s="36"/>
      <x:c r="I397" s="54" t="str">
        <x:f>IF($A397="","",IF($G397=الإعداد!$B$9,"نعم","لا"))</x:f>
      </x:c>
    </x:row>
    <x:row r="398">
      <x:c r="A398" s="56"/>
      <x:c r="B398" s="36"/>
      <x:c r="C398" s="36"/>
      <x:c r="D398" s="54" t="str">
        <x:f>IF($C398="","",IFERROR(INDEX(الفواتير!$C$6:$C$305,MATCH($C398,الفواتير!$B$6:$B$305,0)),""))</x:f>
      </x:c>
      <x:c r="E398" s="36"/>
      <x:c r="F398" s="58"/>
      <x:c r="G398" s="54" t="str">
        <x:f>IF($A398="","",YEAR($A398))</x:f>
      </x:c>
      <x:c r="H398" s="36"/>
      <x:c r="I398" s="54" t="str">
        <x:f>IF($A398="","",IF($G398=الإعداد!$B$9,"نعم","لا"))</x:f>
      </x:c>
    </x:row>
    <x:row r="399">
      <x:c r="A399" s="56"/>
      <x:c r="B399" s="36"/>
      <x:c r="C399" s="36"/>
      <x:c r="D399" s="54" t="str">
        <x:f>IF($C399="","",IFERROR(INDEX(الفواتير!$C$6:$C$305,MATCH($C399,الفواتير!$B$6:$B$305,0)),""))</x:f>
      </x:c>
      <x:c r="E399" s="36"/>
      <x:c r="F399" s="58"/>
      <x:c r="G399" s="54" t="str">
        <x:f>IF($A399="","",YEAR($A399))</x:f>
      </x:c>
      <x:c r="H399" s="36"/>
      <x:c r="I399" s="54" t="str">
        <x:f>IF($A399="","",IF($G399=الإعداد!$B$9,"نعم","لا"))</x:f>
      </x:c>
    </x:row>
    <x:row r="400">
      <x:c r="A400" s="56"/>
      <x:c r="B400" s="36"/>
      <x:c r="C400" s="36"/>
      <x:c r="D400" s="54" t="str">
        <x:f>IF($C400="","",IFERROR(INDEX(الفواتير!$C$6:$C$305,MATCH($C400,الفواتير!$B$6:$B$305,0)),""))</x:f>
      </x:c>
      <x:c r="E400" s="36"/>
      <x:c r="F400" s="58"/>
      <x:c r="G400" s="54" t="str">
        <x:f>IF($A400="","",YEAR($A400))</x:f>
      </x:c>
      <x:c r="H400" s="36"/>
      <x:c r="I400" s="54" t="str">
        <x:f>IF($A400="","",IF($G400=الإعداد!$B$9,"نعم","لا"))</x:f>
      </x:c>
    </x:row>
    <x:row r="401">
      <x:c r="A401" s="56"/>
      <x:c r="B401" s="36"/>
      <x:c r="C401" s="36"/>
      <x:c r="D401" s="54" t="str">
        <x:f>IF($C401="","",IFERROR(INDEX(الفواتير!$C$6:$C$305,MATCH($C401,الفواتير!$B$6:$B$305,0)),""))</x:f>
      </x:c>
      <x:c r="E401" s="36"/>
      <x:c r="F401" s="58"/>
      <x:c r="G401" s="54" t="str">
        <x:f>IF($A401="","",YEAR($A401))</x:f>
      </x:c>
      <x:c r="H401" s="36"/>
      <x:c r="I401" s="54" t="str">
        <x:f>IF($A401="","",IF($G401=الإعداد!$B$9,"نعم","لا"))</x:f>
      </x:c>
    </x:row>
    <x:row r="402">
      <x:c r="A402" s="56"/>
      <x:c r="B402" s="36"/>
      <x:c r="C402" s="36"/>
      <x:c r="D402" s="54" t="str">
        <x:f>IF($C402="","",IFERROR(INDEX(الفواتير!$C$6:$C$305,MATCH($C402,الفواتير!$B$6:$B$305,0)),""))</x:f>
      </x:c>
      <x:c r="E402" s="36"/>
      <x:c r="F402" s="58"/>
      <x:c r="G402" s="54" t="str">
        <x:f>IF($A402="","",YEAR($A402))</x:f>
      </x:c>
      <x:c r="H402" s="36"/>
      <x:c r="I402" s="54" t="str">
        <x:f>IF($A402="","",IF($G402=الإعداد!$B$9,"نعم","لا"))</x:f>
      </x:c>
    </x:row>
    <x:row r="403">
      <x:c r="A403" s="56"/>
      <x:c r="B403" s="36"/>
      <x:c r="C403" s="36"/>
      <x:c r="D403" s="54" t="str">
        <x:f>IF($C403="","",IFERROR(INDEX(الفواتير!$C$6:$C$305,MATCH($C403,الفواتير!$B$6:$B$305,0)),""))</x:f>
      </x:c>
      <x:c r="E403" s="36"/>
      <x:c r="F403" s="58"/>
      <x:c r="G403" s="54" t="str">
        <x:f>IF($A403="","",YEAR($A403))</x:f>
      </x:c>
      <x:c r="H403" s="36"/>
      <x:c r="I403" s="54" t="str">
        <x:f>IF($A403="","",IF($G403=الإعداد!$B$9,"نعم","لا"))</x:f>
      </x:c>
    </x:row>
    <x:row r="404">
      <x:c r="A404" s="56"/>
      <x:c r="B404" s="36"/>
      <x:c r="C404" s="36"/>
      <x:c r="D404" s="54" t="str">
        <x:f>IF($C404="","",IFERROR(INDEX(الفواتير!$C$6:$C$305,MATCH($C404,الفواتير!$B$6:$B$305,0)),""))</x:f>
      </x:c>
      <x:c r="E404" s="36"/>
      <x:c r="F404" s="58"/>
      <x:c r="G404" s="54" t="str">
        <x:f>IF($A404="","",YEAR($A404))</x:f>
      </x:c>
      <x:c r="H404" s="36"/>
      <x:c r="I404" s="54" t="str">
        <x:f>IF($A404="","",IF($G404=الإعداد!$B$9,"نعم","لا"))</x:f>
      </x:c>
    </x:row>
    <x:row r="405">
      <x:c r="A405" s="56"/>
      <x:c r="B405" s="36"/>
      <x:c r="C405" s="36"/>
      <x:c r="D405" s="54" t="str">
        <x:f>IF($C405="","",IFERROR(INDEX(الفواتير!$C$6:$C$305,MATCH($C405,الفواتير!$B$6:$B$305,0)),""))</x:f>
      </x:c>
      <x:c r="E405" s="36"/>
      <x:c r="F405" s="58"/>
      <x:c r="G405" s="54" t="str">
        <x:f>IF($A405="","",YEAR($A405))</x:f>
      </x:c>
      <x:c r="H405" s="36"/>
      <x:c r="I405" s="54" t="str">
        <x:f>IF($A405="","",IF($G405=الإعداد!$B$9,"نعم","لا"))</x:f>
      </x:c>
    </x:row>
    <x:row r="406">
      <x:c r="A406" s="56"/>
      <x:c r="B406" s="36"/>
      <x:c r="C406" s="36"/>
      <x:c r="D406" s="54" t="str">
        <x:f>IF($C406="","",IFERROR(INDEX(الفواتير!$C$6:$C$305,MATCH($C406,الفواتير!$B$6:$B$305,0)),""))</x:f>
      </x:c>
      <x:c r="E406" s="36"/>
      <x:c r="F406" s="58"/>
      <x:c r="G406" s="54" t="str">
        <x:f>IF($A406="","",YEAR($A406))</x:f>
      </x:c>
      <x:c r="H406" s="36"/>
      <x:c r="I406" s="54" t="str">
        <x:f>IF($A406="","",IF($G406=الإعداد!$B$9,"نعم","لا"))</x:f>
      </x:c>
    </x:row>
    <x:row r="407">
      <x:c r="A407" s="56"/>
      <x:c r="B407" s="36"/>
      <x:c r="C407" s="36"/>
      <x:c r="D407" s="54" t="str">
        <x:f>IF($C407="","",IFERROR(INDEX(الفواتير!$C$6:$C$305,MATCH($C407,الفواتير!$B$6:$B$305,0)),""))</x:f>
      </x:c>
      <x:c r="E407" s="36"/>
      <x:c r="F407" s="58"/>
      <x:c r="G407" s="54" t="str">
        <x:f>IF($A407="","",YEAR($A407))</x:f>
      </x:c>
      <x:c r="H407" s="36"/>
      <x:c r="I407" s="54" t="str">
        <x:f>IF($A407="","",IF($G407=الإعداد!$B$9,"نعم","لا"))</x:f>
      </x:c>
    </x:row>
    <x:row r="408">
      <x:c r="A408" s="56"/>
      <x:c r="B408" s="36"/>
      <x:c r="C408" s="36"/>
      <x:c r="D408" s="54" t="str">
        <x:f>IF($C408="","",IFERROR(INDEX(الفواتير!$C$6:$C$305,MATCH($C408,الفواتير!$B$6:$B$305,0)),""))</x:f>
      </x:c>
      <x:c r="E408" s="36"/>
      <x:c r="F408" s="58"/>
      <x:c r="G408" s="54" t="str">
        <x:f>IF($A408="","",YEAR($A408))</x:f>
      </x:c>
      <x:c r="H408" s="36"/>
      <x:c r="I408" s="54" t="str">
        <x:f>IF($A408="","",IF($G408=الإعداد!$B$9,"نعم","لا"))</x:f>
      </x:c>
    </x:row>
    <x:row r="409">
      <x:c r="A409" s="56"/>
      <x:c r="B409" s="36"/>
      <x:c r="C409" s="36"/>
      <x:c r="D409" s="54" t="str">
        <x:f>IF($C409="","",IFERROR(INDEX(الفواتير!$C$6:$C$305,MATCH($C409,الفواتير!$B$6:$B$305,0)),""))</x:f>
      </x:c>
      <x:c r="E409" s="36"/>
      <x:c r="F409" s="58"/>
      <x:c r="G409" s="54" t="str">
        <x:f>IF($A409="","",YEAR($A409))</x:f>
      </x:c>
      <x:c r="H409" s="36"/>
      <x:c r="I409" s="54" t="str">
        <x:f>IF($A409="","",IF($G409=الإعداد!$B$9,"نعم","لا"))</x:f>
      </x:c>
    </x:row>
    <x:row r="410">
      <x:c r="A410" s="56"/>
      <x:c r="B410" s="36"/>
      <x:c r="C410" s="36"/>
      <x:c r="D410" s="54" t="str">
        <x:f>IF($C410="","",IFERROR(INDEX(الفواتير!$C$6:$C$305,MATCH($C410,الفواتير!$B$6:$B$305,0)),""))</x:f>
      </x:c>
      <x:c r="E410" s="36"/>
      <x:c r="F410" s="58"/>
      <x:c r="G410" s="54" t="str">
        <x:f>IF($A410="","",YEAR($A410))</x:f>
      </x:c>
      <x:c r="H410" s="36"/>
      <x:c r="I410" s="54" t="str">
        <x:f>IF($A410="","",IF($G410=الإعداد!$B$9,"نعم","لا"))</x:f>
      </x:c>
    </x:row>
    <x:row r="411">
      <x:c r="A411" s="56"/>
      <x:c r="B411" s="36"/>
      <x:c r="C411" s="36"/>
      <x:c r="D411" s="54" t="str">
        <x:f>IF($C411="","",IFERROR(INDEX(الفواتير!$C$6:$C$305,MATCH($C411,الفواتير!$B$6:$B$305,0)),""))</x:f>
      </x:c>
      <x:c r="E411" s="36"/>
      <x:c r="F411" s="58"/>
      <x:c r="G411" s="54" t="str">
        <x:f>IF($A411="","",YEAR($A411))</x:f>
      </x:c>
      <x:c r="H411" s="36"/>
      <x:c r="I411" s="54" t="str">
        <x:f>IF($A411="","",IF($G411=الإعداد!$B$9,"نعم","لا"))</x:f>
      </x:c>
    </x:row>
    <x:row r="412">
      <x:c r="A412" s="56"/>
      <x:c r="B412" s="36"/>
      <x:c r="C412" s="36"/>
      <x:c r="D412" s="54" t="str">
        <x:f>IF($C412="","",IFERROR(INDEX(الفواتير!$C$6:$C$305,MATCH($C412,الفواتير!$B$6:$B$305,0)),""))</x:f>
      </x:c>
      <x:c r="E412" s="36"/>
      <x:c r="F412" s="58"/>
      <x:c r="G412" s="54" t="str">
        <x:f>IF($A412="","",YEAR($A412))</x:f>
      </x:c>
      <x:c r="H412" s="36"/>
      <x:c r="I412" s="54" t="str">
        <x:f>IF($A412="","",IF($G412=الإعداد!$B$9,"نعم","لا"))</x:f>
      </x:c>
    </x:row>
    <x:row r="413">
      <x:c r="A413" s="56"/>
      <x:c r="B413" s="36"/>
      <x:c r="C413" s="36"/>
      <x:c r="D413" s="54" t="str">
        <x:f>IF($C413="","",IFERROR(INDEX(الفواتير!$C$6:$C$305,MATCH($C413,الفواتير!$B$6:$B$305,0)),""))</x:f>
      </x:c>
      <x:c r="E413" s="36"/>
      <x:c r="F413" s="58"/>
      <x:c r="G413" s="54" t="str">
        <x:f>IF($A413="","",YEAR($A413))</x:f>
      </x:c>
      <x:c r="H413" s="36"/>
      <x:c r="I413" s="54" t="str">
        <x:f>IF($A413="","",IF($G413=الإعداد!$B$9,"نعم","لا"))</x:f>
      </x:c>
    </x:row>
    <x:row r="414">
      <x:c r="A414" s="56"/>
      <x:c r="B414" s="36"/>
      <x:c r="C414" s="36"/>
      <x:c r="D414" s="54" t="str">
        <x:f>IF($C414="","",IFERROR(INDEX(الفواتير!$C$6:$C$305,MATCH($C414,الفواتير!$B$6:$B$305,0)),""))</x:f>
      </x:c>
      <x:c r="E414" s="36"/>
      <x:c r="F414" s="58"/>
      <x:c r="G414" s="54" t="str">
        <x:f>IF($A414="","",YEAR($A414))</x:f>
      </x:c>
      <x:c r="H414" s="36"/>
      <x:c r="I414" s="54" t="str">
        <x:f>IF($A414="","",IF($G414=الإعداد!$B$9,"نعم","لا"))</x:f>
      </x:c>
    </x:row>
    <x:row r="415">
      <x:c r="A415" s="56"/>
      <x:c r="B415" s="36"/>
      <x:c r="C415" s="36"/>
      <x:c r="D415" s="54" t="str">
        <x:f>IF($C415="","",IFERROR(INDEX(الفواتير!$C$6:$C$305,MATCH($C415,الفواتير!$B$6:$B$305,0)),""))</x:f>
      </x:c>
      <x:c r="E415" s="36"/>
      <x:c r="F415" s="58"/>
      <x:c r="G415" s="54" t="str">
        <x:f>IF($A415="","",YEAR($A415))</x:f>
      </x:c>
      <x:c r="H415" s="36"/>
      <x:c r="I415" s="54" t="str">
        <x:f>IF($A415="","",IF($G415=الإعداد!$B$9,"نعم","لا"))</x:f>
      </x:c>
    </x:row>
    <x:row r="416">
      <x:c r="A416" s="56"/>
      <x:c r="B416" s="36"/>
      <x:c r="C416" s="36"/>
      <x:c r="D416" s="54" t="str">
        <x:f>IF($C416="","",IFERROR(INDEX(الفواتير!$C$6:$C$305,MATCH($C416,الفواتير!$B$6:$B$305,0)),""))</x:f>
      </x:c>
      <x:c r="E416" s="36"/>
      <x:c r="F416" s="58"/>
      <x:c r="G416" s="54" t="str">
        <x:f>IF($A416="","",YEAR($A416))</x:f>
      </x:c>
      <x:c r="H416" s="36"/>
      <x:c r="I416" s="54" t="str">
        <x:f>IF($A416="","",IF($G416=الإعداد!$B$9,"نعم","لا"))</x:f>
      </x:c>
    </x:row>
    <x:row r="417">
      <x:c r="A417" s="56"/>
      <x:c r="B417" s="36"/>
      <x:c r="C417" s="36"/>
      <x:c r="D417" s="54" t="str">
        <x:f>IF($C417="","",IFERROR(INDEX(الفواتير!$C$6:$C$305,MATCH($C417,الفواتير!$B$6:$B$305,0)),""))</x:f>
      </x:c>
      <x:c r="E417" s="36"/>
      <x:c r="F417" s="58"/>
      <x:c r="G417" s="54" t="str">
        <x:f>IF($A417="","",YEAR($A417))</x:f>
      </x:c>
      <x:c r="H417" s="36"/>
      <x:c r="I417" s="54" t="str">
        <x:f>IF($A417="","",IF($G417=الإعداد!$B$9,"نعم","لا"))</x:f>
      </x:c>
    </x:row>
    <x:row r="418">
      <x:c r="A418" s="56"/>
      <x:c r="B418" s="36"/>
      <x:c r="C418" s="36"/>
      <x:c r="D418" s="54" t="str">
        <x:f>IF($C418="","",IFERROR(INDEX(الفواتير!$C$6:$C$305,MATCH($C418,الفواتير!$B$6:$B$305,0)),""))</x:f>
      </x:c>
      <x:c r="E418" s="36"/>
      <x:c r="F418" s="58"/>
      <x:c r="G418" s="54" t="str">
        <x:f>IF($A418="","",YEAR($A418))</x:f>
      </x:c>
      <x:c r="H418" s="36"/>
      <x:c r="I418" s="54" t="str">
        <x:f>IF($A418="","",IF($G418=الإعداد!$B$9,"نعم","لا"))</x:f>
      </x:c>
    </x:row>
    <x:row r="419">
      <x:c r="A419" s="56"/>
      <x:c r="B419" s="36"/>
      <x:c r="C419" s="36"/>
      <x:c r="D419" s="54" t="str">
        <x:f>IF($C419="","",IFERROR(INDEX(الفواتير!$C$6:$C$305,MATCH($C419,الفواتير!$B$6:$B$305,0)),""))</x:f>
      </x:c>
      <x:c r="E419" s="36"/>
      <x:c r="F419" s="58"/>
      <x:c r="G419" s="54" t="str">
        <x:f>IF($A419="","",YEAR($A419))</x:f>
      </x:c>
      <x:c r="H419" s="36"/>
      <x:c r="I419" s="54" t="str">
        <x:f>IF($A419="","",IF($G419=الإعداد!$B$9,"نعم","لا"))</x:f>
      </x:c>
    </x:row>
    <x:row r="420">
      <x:c r="A420" s="56"/>
      <x:c r="B420" s="36"/>
      <x:c r="C420" s="36"/>
      <x:c r="D420" s="54" t="str">
        <x:f>IF($C420="","",IFERROR(INDEX(الفواتير!$C$6:$C$305,MATCH($C420,الفواتير!$B$6:$B$305,0)),""))</x:f>
      </x:c>
      <x:c r="E420" s="36"/>
      <x:c r="F420" s="58"/>
      <x:c r="G420" s="54" t="str">
        <x:f>IF($A420="","",YEAR($A420))</x:f>
      </x:c>
      <x:c r="H420" s="36"/>
      <x:c r="I420" s="54" t="str">
        <x:f>IF($A420="","",IF($G420=الإعداد!$B$9,"نعم","لا"))</x:f>
      </x:c>
    </x:row>
    <x:row r="421">
      <x:c r="A421" s="56"/>
      <x:c r="B421" s="36"/>
      <x:c r="C421" s="36"/>
      <x:c r="D421" s="54" t="str">
        <x:f>IF($C421="","",IFERROR(INDEX(الفواتير!$C$6:$C$305,MATCH($C421,الفواتير!$B$6:$B$305,0)),""))</x:f>
      </x:c>
      <x:c r="E421" s="36"/>
      <x:c r="F421" s="58"/>
      <x:c r="G421" s="54" t="str">
        <x:f>IF($A421="","",YEAR($A421))</x:f>
      </x:c>
      <x:c r="H421" s="36"/>
      <x:c r="I421" s="54" t="str">
        <x:f>IF($A421="","",IF($G421=الإعداد!$B$9,"نعم","لا"))</x:f>
      </x:c>
    </x:row>
    <x:row r="422">
      <x:c r="A422" s="56"/>
      <x:c r="B422" s="36"/>
      <x:c r="C422" s="36"/>
      <x:c r="D422" s="54" t="str">
        <x:f>IF($C422="","",IFERROR(INDEX(الفواتير!$C$6:$C$305,MATCH($C422,الفواتير!$B$6:$B$305,0)),""))</x:f>
      </x:c>
      <x:c r="E422" s="36"/>
      <x:c r="F422" s="58"/>
      <x:c r="G422" s="54" t="str">
        <x:f>IF($A422="","",YEAR($A422))</x:f>
      </x:c>
      <x:c r="H422" s="36"/>
      <x:c r="I422" s="54" t="str">
        <x:f>IF($A422="","",IF($G422=الإعداد!$B$9,"نعم","لا"))</x:f>
      </x:c>
    </x:row>
    <x:row r="423">
      <x:c r="A423" s="56"/>
      <x:c r="B423" s="36"/>
      <x:c r="C423" s="36"/>
      <x:c r="D423" s="54" t="str">
        <x:f>IF($C423="","",IFERROR(INDEX(الفواتير!$C$6:$C$305,MATCH($C423,الفواتير!$B$6:$B$305,0)),""))</x:f>
      </x:c>
      <x:c r="E423" s="36"/>
      <x:c r="F423" s="58"/>
      <x:c r="G423" s="54" t="str">
        <x:f>IF($A423="","",YEAR($A423))</x:f>
      </x:c>
      <x:c r="H423" s="36"/>
      <x:c r="I423" s="54" t="str">
        <x:f>IF($A423="","",IF($G423=الإعداد!$B$9,"نعم","لا"))</x:f>
      </x:c>
    </x:row>
    <x:row r="424">
      <x:c r="A424" s="56"/>
      <x:c r="B424" s="36"/>
      <x:c r="C424" s="36"/>
      <x:c r="D424" s="54" t="str">
        <x:f>IF($C424="","",IFERROR(INDEX(الفواتير!$C$6:$C$305,MATCH($C424,الفواتير!$B$6:$B$305,0)),""))</x:f>
      </x:c>
      <x:c r="E424" s="36"/>
      <x:c r="F424" s="58"/>
      <x:c r="G424" s="54" t="str">
        <x:f>IF($A424="","",YEAR($A424))</x:f>
      </x:c>
      <x:c r="H424" s="36"/>
      <x:c r="I424" s="54" t="str">
        <x:f>IF($A424="","",IF($G424=الإعداد!$B$9,"نعم","لا"))</x:f>
      </x:c>
    </x:row>
    <x:row r="425">
      <x:c r="A425" s="56"/>
      <x:c r="B425" s="36"/>
      <x:c r="C425" s="36"/>
      <x:c r="D425" s="54" t="str">
        <x:f>IF($C425="","",IFERROR(INDEX(الفواتير!$C$6:$C$305,MATCH($C425,الفواتير!$B$6:$B$305,0)),""))</x:f>
      </x:c>
      <x:c r="E425" s="36"/>
      <x:c r="F425" s="58"/>
      <x:c r="G425" s="54" t="str">
        <x:f>IF($A425="","",YEAR($A425))</x:f>
      </x:c>
      <x:c r="H425" s="36"/>
      <x:c r="I425" s="54" t="str">
        <x:f>IF($A425="","",IF($G425=الإعداد!$B$9,"نعم","لا"))</x:f>
      </x:c>
    </x:row>
    <x:row r="426">
      <x:c r="A426" s="56"/>
      <x:c r="B426" s="36"/>
      <x:c r="C426" s="36"/>
      <x:c r="D426" s="54" t="str">
        <x:f>IF($C426="","",IFERROR(INDEX(الفواتير!$C$6:$C$305,MATCH($C426,الفواتير!$B$6:$B$305,0)),""))</x:f>
      </x:c>
      <x:c r="E426" s="36"/>
      <x:c r="F426" s="58"/>
      <x:c r="G426" s="54" t="str">
        <x:f>IF($A426="","",YEAR($A426))</x:f>
      </x:c>
      <x:c r="H426" s="36"/>
      <x:c r="I426" s="54" t="str">
        <x:f>IF($A426="","",IF($G426=الإعداد!$B$9,"نعم","لا"))</x:f>
      </x:c>
    </x:row>
    <x:row r="427">
      <x:c r="A427" s="56"/>
      <x:c r="B427" s="36"/>
      <x:c r="C427" s="36"/>
      <x:c r="D427" s="54" t="str">
        <x:f>IF($C427="","",IFERROR(INDEX(الفواتير!$C$6:$C$305,MATCH($C427,الفواتير!$B$6:$B$305,0)),""))</x:f>
      </x:c>
      <x:c r="E427" s="36"/>
      <x:c r="F427" s="58"/>
      <x:c r="G427" s="54" t="str">
        <x:f>IF($A427="","",YEAR($A427))</x:f>
      </x:c>
      <x:c r="H427" s="36"/>
      <x:c r="I427" s="54" t="str">
        <x:f>IF($A427="","",IF($G427=الإعداد!$B$9,"نعم","لا"))</x:f>
      </x:c>
    </x:row>
    <x:row r="428">
      <x:c r="A428" s="56"/>
      <x:c r="B428" s="36"/>
      <x:c r="C428" s="36"/>
      <x:c r="D428" s="54" t="str">
        <x:f>IF($C428="","",IFERROR(INDEX(الفواتير!$C$6:$C$305,MATCH($C428,الفواتير!$B$6:$B$305,0)),""))</x:f>
      </x:c>
      <x:c r="E428" s="36"/>
      <x:c r="F428" s="58"/>
      <x:c r="G428" s="54" t="str">
        <x:f>IF($A428="","",YEAR($A428))</x:f>
      </x:c>
      <x:c r="H428" s="36"/>
      <x:c r="I428" s="54" t="str">
        <x:f>IF($A428="","",IF($G428=الإعداد!$B$9,"نعم","لا"))</x:f>
      </x:c>
    </x:row>
    <x:row r="429">
      <x:c r="A429" s="56"/>
      <x:c r="B429" s="36"/>
      <x:c r="C429" s="36"/>
      <x:c r="D429" s="54" t="str">
        <x:f>IF($C429="","",IFERROR(INDEX(الفواتير!$C$6:$C$305,MATCH($C429,الفواتير!$B$6:$B$305,0)),""))</x:f>
      </x:c>
      <x:c r="E429" s="36"/>
      <x:c r="F429" s="58"/>
      <x:c r="G429" s="54" t="str">
        <x:f>IF($A429="","",YEAR($A429))</x:f>
      </x:c>
      <x:c r="H429" s="36"/>
      <x:c r="I429" s="54" t="str">
        <x:f>IF($A429="","",IF($G429=الإعداد!$B$9,"نعم","لا"))</x:f>
      </x:c>
    </x:row>
    <x:row r="430">
      <x:c r="A430" s="56"/>
      <x:c r="B430" s="36"/>
      <x:c r="C430" s="36"/>
      <x:c r="D430" s="54" t="str">
        <x:f>IF($C430="","",IFERROR(INDEX(الفواتير!$C$6:$C$305,MATCH($C430,الفواتير!$B$6:$B$305,0)),""))</x:f>
      </x:c>
      <x:c r="E430" s="36"/>
      <x:c r="F430" s="58"/>
      <x:c r="G430" s="54" t="str">
        <x:f>IF($A430="","",YEAR($A430))</x:f>
      </x:c>
      <x:c r="H430" s="36"/>
      <x:c r="I430" s="54" t="str">
        <x:f>IF($A430="","",IF($G430=الإعداد!$B$9,"نعم","لا"))</x:f>
      </x:c>
    </x:row>
    <x:row r="431">
      <x:c r="A431" s="56"/>
      <x:c r="B431" s="36"/>
      <x:c r="C431" s="36"/>
      <x:c r="D431" s="54" t="str">
        <x:f>IF($C431="","",IFERROR(INDEX(الفواتير!$C$6:$C$305,MATCH($C431,الفواتير!$B$6:$B$305,0)),""))</x:f>
      </x:c>
      <x:c r="E431" s="36"/>
      <x:c r="F431" s="58"/>
      <x:c r="G431" s="54" t="str">
        <x:f>IF($A431="","",YEAR($A431))</x:f>
      </x:c>
      <x:c r="H431" s="36"/>
      <x:c r="I431" s="54" t="str">
        <x:f>IF($A431="","",IF($G431=الإعداد!$B$9,"نعم","لا"))</x:f>
      </x:c>
    </x:row>
    <x:row r="432">
      <x:c r="A432" s="56"/>
      <x:c r="B432" s="36"/>
      <x:c r="C432" s="36"/>
      <x:c r="D432" s="54" t="str">
        <x:f>IF($C432="","",IFERROR(INDEX(الفواتير!$C$6:$C$305,MATCH($C432,الفواتير!$B$6:$B$305,0)),""))</x:f>
      </x:c>
      <x:c r="E432" s="36"/>
      <x:c r="F432" s="58"/>
      <x:c r="G432" s="54" t="str">
        <x:f>IF($A432="","",YEAR($A432))</x:f>
      </x:c>
      <x:c r="H432" s="36"/>
      <x:c r="I432" s="54" t="str">
        <x:f>IF($A432="","",IF($G432=الإعداد!$B$9,"نعم","لا"))</x:f>
      </x:c>
    </x:row>
    <x:row r="433">
      <x:c r="A433" s="56"/>
      <x:c r="B433" s="36"/>
      <x:c r="C433" s="36"/>
      <x:c r="D433" s="54" t="str">
        <x:f>IF($C433="","",IFERROR(INDEX(الفواتير!$C$6:$C$305,MATCH($C433,الفواتير!$B$6:$B$305,0)),""))</x:f>
      </x:c>
      <x:c r="E433" s="36"/>
      <x:c r="F433" s="58"/>
      <x:c r="G433" s="54" t="str">
        <x:f>IF($A433="","",YEAR($A433))</x:f>
      </x:c>
      <x:c r="H433" s="36"/>
      <x:c r="I433" s="54" t="str">
        <x:f>IF($A433="","",IF($G433=الإعداد!$B$9,"نعم","لا"))</x:f>
      </x:c>
    </x:row>
    <x:row r="434">
      <x:c r="A434" s="56"/>
      <x:c r="B434" s="36"/>
      <x:c r="C434" s="36"/>
      <x:c r="D434" s="54" t="str">
        <x:f>IF($C434="","",IFERROR(INDEX(الفواتير!$C$6:$C$305,MATCH($C434,الفواتير!$B$6:$B$305,0)),""))</x:f>
      </x:c>
      <x:c r="E434" s="36"/>
      <x:c r="F434" s="58"/>
      <x:c r="G434" s="54" t="str">
        <x:f>IF($A434="","",YEAR($A434))</x:f>
      </x:c>
      <x:c r="H434" s="36"/>
      <x:c r="I434" s="54" t="str">
        <x:f>IF($A434="","",IF($G434=الإعداد!$B$9,"نعم","لا"))</x:f>
      </x:c>
    </x:row>
    <x:row r="435">
      <x:c r="A435" s="56"/>
      <x:c r="B435" s="36"/>
      <x:c r="C435" s="36"/>
      <x:c r="D435" s="54" t="str">
        <x:f>IF($C435="","",IFERROR(INDEX(الفواتير!$C$6:$C$305,MATCH($C435,الفواتير!$B$6:$B$305,0)),""))</x:f>
      </x:c>
      <x:c r="E435" s="36"/>
      <x:c r="F435" s="58"/>
      <x:c r="G435" s="54" t="str">
        <x:f>IF($A435="","",YEAR($A435))</x:f>
      </x:c>
      <x:c r="H435" s="36"/>
      <x:c r="I435" s="54" t="str">
        <x:f>IF($A435="","",IF($G435=الإعداد!$B$9,"نعم","لا"))</x:f>
      </x:c>
    </x:row>
    <x:row r="436">
      <x:c r="A436" s="56"/>
      <x:c r="B436" s="36"/>
      <x:c r="C436" s="36"/>
      <x:c r="D436" s="54" t="str">
        <x:f>IF($C436="","",IFERROR(INDEX(الفواتير!$C$6:$C$305,MATCH($C436,الفواتير!$B$6:$B$305,0)),""))</x:f>
      </x:c>
      <x:c r="E436" s="36"/>
      <x:c r="F436" s="58"/>
      <x:c r="G436" s="54" t="str">
        <x:f>IF($A436="","",YEAR($A436))</x:f>
      </x:c>
      <x:c r="H436" s="36"/>
      <x:c r="I436" s="54" t="str">
        <x:f>IF($A436="","",IF($G436=الإعداد!$B$9,"نعم","لا"))</x:f>
      </x:c>
    </x:row>
    <x:row r="437">
      <x:c r="A437" s="56"/>
      <x:c r="B437" s="36"/>
      <x:c r="C437" s="36"/>
      <x:c r="D437" s="54" t="str">
        <x:f>IF($C437="","",IFERROR(INDEX(الفواتير!$C$6:$C$305,MATCH($C437,الفواتير!$B$6:$B$305,0)),""))</x:f>
      </x:c>
      <x:c r="E437" s="36"/>
      <x:c r="F437" s="58"/>
      <x:c r="G437" s="54" t="str">
        <x:f>IF($A437="","",YEAR($A437))</x:f>
      </x:c>
      <x:c r="H437" s="36"/>
      <x:c r="I437" s="54" t="str">
        <x:f>IF($A437="","",IF($G437=الإعداد!$B$9,"نعم","لا"))</x:f>
      </x:c>
    </x:row>
    <x:row r="438">
      <x:c r="A438" s="56"/>
      <x:c r="B438" s="36"/>
      <x:c r="C438" s="36"/>
      <x:c r="D438" s="54" t="str">
        <x:f>IF($C438="","",IFERROR(INDEX(الفواتير!$C$6:$C$305,MATCH($C438,الفواتير!$B$6:$B$305,0)),""))</x:f>
      </x:c>
      <x:c r="E438" s="36"/>
      <x:c r="F438" s="58"/>
      <x:c r="G438" s="54" t="str">
        <x:f>IF($A438="","",YEAR($A438))</x:f>
      </x:c>
      <x:c r="H438" s="36"/>
      <x:c r="I438" s="54" t="str">
        <x:f>IF($A438="","",IF($G438=الإعداد!$B$9,"نعم","لا"))</x:f>
      </x:c>
    </x:row>
    <x:row r="439">
      <x:c r="A439" s="56"/>
      <x:c r="B439" s="36"/>
      <x:c r="C439" s="36"/>
      <x:c r="D439" s="54" t="str">
        <x:f>IF($C439="","",IFERROR(INDEX(الفواتير!$C$6:$C$305,MATCH($C439,الفواتير!$B$6:$B$305,0)),""))</x:f>
      </x:c>
      <x:c r="E439" s="36"/>
      <x:c r="F439" s="58"/>
      <x:c r="G439" s="54" t="str">
        <x:f>IF($A439="","",YEAR($A439))</x:f>
      </x:c>
      <x:c r="H439" s="36"/>
      <x:c r="I439" s="54" t="str">
        <x:f>IF($A439="","",IF($G439=الإعداد!$B$9,"نعم","لا"))</x:f>
      </x:c>
    </x:row>
    <x:row r="440">
      <x:c r="A440" s="56"/>
      <x:c r="B440" s="36"/>
      <x:c r="C440" s="36"/>
      <x:c r="D440" s="54" t="str">
        <x:f>IF($C440="","",IFERROR(INDEX(الفواتير!$C$6:$C$305,MATCH($C440,الفواتير!$B$6:$B$305,0)),""))</x:f>
      </x:c>
      <x:c r="E440" s="36"/>
      <x:c r="F440" s="58"/>
      <x:c r="G440" s="54" t="str">
        <x:f>IF($A440="","",YEAR($A440))</x:f>
      </x:c>
      <x:c r="H440" s="36"/>
      <x:c r="I440" s="54" t="str">
        <x:f>IF($A440="","",IF($G440=الإعداد!$B$9,"نعم","لا"))</x:f>
      </x:c>
    </x:row>
    <x:row r="441">
      <x:c r="A441" s="56"/>
      <x:c r="B441" s="36"/>
      <x:c r="C441" s="36"/>
      <x:c r="D441" s="54" t="str">
        <x:f>IF($C441="","",IFERROR(INDEX(الفواتير!$C$6:$C$305,MATCH($C441,الفواتير!$B$6:$B$305,0)),""))</x:f>
      </x:c>
      <x:c r="E441" s="36"/>
      <x:c r="F441" s="58"/>
      <x:c r="G441" s="54" t="str">
        <x:f>IF($A441="","",YEAR($A441))</x:f>
      </x:c>
      <x:c r="H441" s="36"/>
      <x:c r="I441" s="54" t="str">
        <x:f>IF($A441="","",IF($G441=الإعداد!$B$9,"نعم","لا"))</x:f>
      </x:c>
    </x:row>
    <x:row r="442">
      <x:c r="A442" s="56"/>
      <x:c r="B442" s="36"/>
      <x:c r="C442" s="36"/>
      <x:c r="D442" s="54" t="str">
        <x:f>IF($C442="","",IFERROR(INDEX(الفواتير!$C$6:$C$305,MATCH($C442,الفواتير!$B$6:$B$305,0)),""))</x:f>
      </x:c>
      <x:c r="E442" s="36"/>
      <x:c r="F442" s="58"/>
      <x:c r="G442" s="54" t="str">
        <x:f>IF($A442="","",YEAR($A442))</x:f>
      </x:c>
      <x:c r="H442" s="36"/>
      <x:c r="I442" s="54" t="str">
        <x:f>IF($A442="","",IF($G442=الإعداد!$B$9,"نعم","لا"))</x:f>
      </x:c>
    </x:row>
    <x:row r="443">
      <x:c r="A443" s="56"/>
      <x:c r="B443" s="36"/>
      <x:c r="C443" s="36"/>
      <x:c r="D443" s="54" t="str">
        <x:f>IF($C443="","",IFERROR(INDEX(الفواتير!$C$6:$C$305,MATCH($C443,الفواتير!$B$6:$B$305,0)),""))</x:f>
      </x:c>
      <x:c r="E443" s="36"/>
      <x:c r="F443" s="58"/>
      <x:c r="G443" s="54" t="str">
        <x:f>IF($A443="","",YEAR($A443))</x:f>
      </x:c>
      <x:c r="H443" s="36"/>
      <x:c r="I443" s="54" t="str">
        <x:f>IF($A443="","",IF($G443=الإعداد!$B$9,"نعم","لا"))</x:f>
      </x:c>
    </x:row>
    <x:row r="444">
      <x:c r="A444" s="56"/>
      <x:c r="B444" s="36"/>
      <x:c r="C444" s="36"/>
      <x:c r="D444" s="54" t="str">
        <x:f>IF($C444="","",IFERROR(INDEX(الفواتير!$C$6:$C$305,MATCH($C444,الفواتير!$B$6:$B$305,0)),""))</x:f>
      </x:c>
      <x:c r="E444" s="36"/>
      <x:c r="F444" s="58"/>
      <x:c r="G444" s="54" t="str">
        <x:f>IF($A444="","",YEAR($A444))</x:f>
      </x:c>
      <x:c r="H444" s="36"/>
      <x:c r="I444" s="54" t="str">
        <x:f>IF($A444="","",IF($G444=الإعداد!$B$9,"نعم","لا"))</x:f>
      </x:c>
    </x:row>
    <x:row r="445">
      <x:c r="A445" s="56"/>
      <x:c r="B445" s="36"/>
      <x:c r="C445" s="36"/>
      <x:c r="D445" s="54" t="str">
        <x:f>IF($C445="","",IFERROR(INDEX(الفواتير!$C$6:$C$305,MATCH($C445,الفواتير!$B$6:$B$305,0)),""))</x:f>
      </x:c>
      <x:c r="E445" s="36"/>
      <x:c r="F445" s="58"/>
      <x:c r="G445" s="54" t="str">
        <x:f>IF($A445="","",YEAR($A445))</x:f>
      </x:c>
      <x:c r="H445" s="36"/>
      <x:c r="I445" s="54" t="str">
        <x:f>IF($A445="","",IF($G445=الإعداد!$B$9,"نعم","لا"))</x:f>
      </x:c>
    </x:row>
    <x:row r="446">
      <x:c r="A446" s="56"/>
      <x:c r="B446" s="36"/>
      <x:c r="C446" s="36"/>
      <x:c r="D446" s="54" t="str">
        <x:f>IF($C446="","",IFERROR(INDEX(الفواتير!$C$6:$C$305,MATCH($C446,الفواتير!$B$6:$B$305,0)),""))</x:f>
      </x:c>
      <x:c r="E446" s="36"/>
      <x:c r="F446" s="58"/>
      <x:c r="G446" s="54" t="str">
        <x:f>IF($A446="","",YEAR($A446))</x:f>
      </x:c>
      <x:c r="H446" s="36"/>
      <x:c r="I446" s="54" t="str">
        <x:f>IF($A446="","",IF($G446=الإعداد!$B$9,"نعم","لا"))</x:f>
      </x:c>
    </x:row>
    <x:row r="447">
      <x:c r="A447" s="56"/>
      <x:c r="B447" s="36"/>
      <x:c r="C447" s="36"/>
      <x:c r="D447" s="54" t="str">
        <x:f>IF($C447="","",IFERROR(INDEX(الفواتير!$C$6:$C$305,MATCH($C447,الفواتير!$B$6:$B$305,0)),""))</x:f>
      </x:c>
      <x:c r="E447" s="36"/>
      <x:c r="F447" s="58"/>
      <x:c r="G447" s="54" t="str">
        <x:f>IF($A447="","",YEAR($A447))</x:f>
      </x:c>
      <x:c r="H447" s="36"/>
      <x:c r="I447" s="54" t="str">
        <x:f>IF($A447="","",IF($G447=الإعداد!$B$9,"نعم","لا"))</x:f>
      </x:c>
    </x:row>
    <x:row r="448">
      <x:c r="A448" s="56"/>
      <x:c r="B448" s="36"/>
      <x:c r="C448" s="36"/>
      <x:c r="D448" s="54" t="str">
        <x:f>IF($C448="","",IFERROR(INDEX(الفواتير!$C$6:$C$305,MATCH($C448,الفواتير!$B$6:$B$305,0)),""))</x:f>
      </x:c>
      <x:c r="E448" s="36"/>
      <x:c r="F448" s="58"/>
      <x:c r="G448" s="54" t="str">
        <x:f>IF($A448="","",YEAR($A448))</x:f>
      </x:c>
      <x:c r="H448" s="36"/>
      <x:c r="I448" s="54" t="str">
        <x:f>IF($A448="","",IF($G448=الإعداد!$B$9,"نعم","لا"))</x:f>
      </x:c>
    </x:row>
    <x:row r="449">
      <x:c r="A449" s="56"/>
      <x:c r="B449" s="36"/>
      <x:c r="C449" s="36"/>
      <x:c r="D449" s="54" t="str">
        <x:f>IF($C449="","",IFERROR(INDEX(الفواتير!$C$6:$C$305,MATCH($C449,الفواتير!$B$6:$B$305,0)),""))</x:f>
      </x:c>
      <x:c r="E449" s="36"/>
      <x:c r="F449" s="58"/>
      <x:c r="G449" s="54" t="str">
        <x:f>IF($A449="","",YEAR($A449))</x:f>
      </x:c>
      <x:c r="H449" s="36"/>
      <x:c r="I449" s="54" t="str">
        <x:f>IF($A449="","",IF($G449=الإعداد!$B$9,"نعم","لا"))</x:f>
      </x:c>
    </x:row>
    <x:row r="450">
      <x:c r="A450" s="56"/>
      <x:c r="B450" s="36"/>
      <x:c r="C450" s="36"/>
      <x:c r="D450" s="54" t="str">
        <x:f>IF($C450="","",IFERROR(INDEX(الفواتير!$C$6:$C$305,MATCH($C450,الفواتير!$B$6:$B$305,0)),""))</x:f>
      </x:c>
      <x:c r="E450" s="36"/>
      <x:c r="F450" s="58"/>
      <x:c r="G450" s="54" t="str">
        <x:f>IF($A450="","",YEAR($A450))</x:f>
      </x:c>
      <x:c r="H450" s="36"/>
      <x:c r="I450" s="54" t="str">
        <x:f>IF($A450="","",IF($G450=الإعداد!$B$9,"نعم","لا"))</x:f>
      </x:c>
    </x:row>
    <x:row r="451">
      <x:c r="A451" s="56"/>
      <x:c r="B451" s="36"/>
      <x:c r="C451" s="36"/>
      <x:c r="D451" s="54" t="str">
        <x:f>IF($C451="","",IFERROR(INDEX(الفواتير!$C$6:$C$305,MATCH($C451,الفواتير!$B$6:$B$305,0)),""))</x:f>
      </x:c>
      <x:c r="E451" s="36"/>
      <x:c r="F451" s="58"/>
      <x:c r="G451" s="54" t="str">
        <x:f>IF($A451="","",YEAR($A451))</x:f>
      </x:c>
      <x:c r="H451" s="36"/>
      <x:c r="I451" s="54" t="str">
        <x:f>IF($A451="","",IF($G451=الإعداد!$B$9,"نعم","لا"))</x:f>
      </x:c>
    </x:row>
    <x:row r="452">
      <x:c r="A452" s="56"/>
      <x:c r="B452" s="36"/>
      <x:c r="C452" s="36"/>
      <x:c r="D452" s="54" t="str">
        <x:f>IF($C452="","",IFERROR(INDEX(الفواتير!$C$6:$C$305,MATCH($C452,الفواتير!$B$6:$B$305,0)),""))</x:f>
      </x:c>
      <x:c r="E452" s="36"/>
      <x:c r="F452" s="58"/>
      <x:c r="G452" s="54" t="str">
        <x:f>IF($A452="","",YEAR($A452))</x:f>
      </x:c>
      <x:c r="H452" s="36"/>
      <x:c r="I452" s="54" t="str">
        <x:f>IF($A452="","",IF($G452=الإعداد!$B$9,"نعم","لا"))</x:f>
      </x:c>
    </x:row>
    <x:row r="453">
      <x:c r="A453" s="56"/>
      <x:c r="B453" s="36"/>
      <x:c r="C453" s="36"/>
      <x:c r="D453" s="54" t="str">
        <x:f>IF($C453="","",IFERROR(INDEX(الفواتير!$C$6:$C$305,MATCH($C453,الفواتير!$B$6:$B$305,0)),""))</x:f>
      </x:c>
      <x:c r="E453" s="36"/>
      <x:c r="F453" s="58"/>
      <x:c r="G453" s="54" t="str">
        <x:f>IF($A453="","",YEAR($A453))</x:f>
      </x:c>
      <x:c r="H453" s="36"/>
      <x:c r="I453" s="54" t="str">
        <x:f>IF($A453="","",IF($G453=الإعداد!$B$9,"نعم","لا"))</x:f>
      </x:c>
    </x:row>
    <x:row r="454">
      <x:c r="A454" s="56"/>
      <x:c r="B454" s="36"/>
      <x:c r="C454" s="36"/>
      <x:c r="D454" s="54" t="str">
        <x:f>IF($C454="","",IFERROR(INDEX(الفواتير!$C$6:$C$305,MATCH($C454,الفواتير!$B$6:$B$305,0)),""))</x:f>
      </x:c>
      <x:c r="E454" s="36"/>
      <x:c r="F454" s="58"/>
      <x:c r="G454" s="54" t="str">
        <x:f>IF($A454="","",YEAR($A454))</x:f>
      </x:c>
      <x:c r="H454" s="36"/>
      <x:c r="I454" s="54" t="str">
        <x:f>IF($A454="","",IF($G454=الإعداد!$B$9,"نعم","لا"))</x:f>
      </x:c>
    </x:row>
    <x:row r="455">
      <x:c r="A455" s="56"/>
      <x:c r="B455" s="36"/>
      <x:c r="C455" s="36"/>
      <x:c r="D455" s="54" t="str">
        <x:f>IF($C455="","",IFERROR(INDEX(الفواتير!$C$6:$C$305,MATCH($C455,الفواتير!$B$6:$B$305,0)),""))</x:f>
      </x:c>
      <x:c r="E455" s="36"/>
      <x:c r="F455" s="58"/>
      <x:c r="G455" s="54" t="str">
        <x:f>IF($A455="","",YEAR($A455))</x:f>
      </x:c>
      <x:c r="H455" s="36"/>
      <x:c r="I455" s="54" t="str">
        <x:f>IF($A455="","",IF($G455=الإعداد!$B$9,"نعم","لا"))</x:f>
      </x:c>
    </x:row>
    <x:row r="456">
      <x:c r="A456" s="56"/>
      <x:c r="B456" s="36"/>
      <x:c r="C456" s="36"/>
      <x:c r="D456" s="54" t="str">
        <x:f>IF($C456="","",IFERROR(INDEX(الفواتير!$C$6:$C$305,MATCH($C456,الفواتير!$B$6:$B$305,0)),""))</x:f>
      </x:c>
      <x:c r="E456" s="36"/>
      <x:c r="F456" s="58"/>
      <x:c r="G456" s="54" t="str">
        <x:f>IF($A456="","",YEAR($A456))</x:f>
      </x:c>
      <x:c r="H456" s="36"/>
      <x:c r="I456" s="54" t="str">
        <x:f>IF($A456="","",IF($G456=الإعداد!$B$9,"نعم","لا"))</x:f>
      </x:c>
    </x:row>
    <x:row r="457">
      <x:c r="A457" s="56"/>
      <x:c r="B457" s="36"/>
      <x:c r="C457" s="36"/>
      <x:c r="D457" s="54" t="str">
        <x:f>IF($C457="","",IFERROR(INDEX(الفواتير!$C$6:$C$305,MATCH($C457,الفواتير!$B$6:$B$305,0)),""))</x:f>
      </x:c>
      <x:c r="E457" s="36"/>
      <x:c r="F457" s="58"/>
      <x:c r="G457" s="54" t="str">
        <x:f>IF($A457="","",YEAR($A457))</x:f>
      </x:c>
      <x:c r="H457" s="36"/>
      <x:c r="I457" s="54" t="str">
        <x:f>IF($A457="","",IF($G457=الإعداد!$B$9,"نعم","لا"))</x:f>
      </x:c>
    </x:row>
    <x:row r="458">
      <x:c r="A458" s="56"/>
      <x:c r="B458" s="36"/>
      <x:c r="C458" s="36"/>
      <x:c r="D458" s="54" t="str">
        <x:f>IF($C458="","",IFERROR(INDEX(الفواتير!$C$6:$C$305,MATCH($C458,الفواتير!$B$6:$B$305,0)),""))</x:f>
      </x:c>
      <x:c r="E458" s="36"/>
      <x:c r="F458" s="58"/>
      <x:c r="G458" s="54" t="str">
        <x:f>IF($A458="","",YEAR($A458))</x:f>
      </x:c>
      <x:c r="H458" s="36"/>
      <x:c r="I458" s="54" t="str">
        <x:f>IF($A458="","",IF($G458=الإعداد!$B$9,"نعم","لا"))</x:f>
      </x:c>
    </x:row>
    <x:row r="459">
      <x:c r="A459" s="56"/>
      <x:c r="B459" s="36"/>
      <x:c r="C459" s="36"/>
      <x:c r="D459" s="54" t="str">
        <x:f>IF($C459="","",IFERROR(INDEX(الفواتير!$C$6:$C$305,MATCH($C459,الفواتير!$B$6:$B$305,0)),""))</x:f>
      </x:c>
      <x:c r="E459" s="36"/>
      <x:c r="F459" s="58"/>
      <x:c r="G459" s="54" t="str">
        <x:f>IF($A459="","",YEAR($A459))</x:f>
      </x:c>
      <x:c r="H459" s="36"/>
      <x:c r="I459" s="54" t="str">
        <x:f>IF($A459="","",IF($G459=الإعداد!$B$9,"نعم","لا"))</x:f>
      </x:c>
    </x:row>
    <x:row r="460">
      <x:c r="A460" s="56"/>
      <x:c r="B460" s="36"/>
      <x:c r="C460" s="36"/>
      <x:c r="D460" s="54" t="str">
        <x:f>IF($C460="","",IFERROR(INDEX(الفواتير!$C$6:$C$305,MATCH($C460,الفواتير!$B$6:$B$305,0)),""))</x:f>
      </x:c>
      <x:c r="E460" s="36"/>
      <x:c r="F460" s="58"/>
      <x:c r="G460" s="54" t="str">
        <x:f>IF($A460="","",YEAR($A460))</x:f>
      </x:c>
      <x:c r="H460" s="36"/>
      <x:c r="I460" s="54" t="str">
        <x:f>IF($A460="","",IF($G460=الإعداد!$B$9,"نعم","لا"))</x:f>
      </x:c>
    </x:row>
    <x:row r="461">
      <x:c r="A461" s="56"/>
      <x:c r="B461" s="36"/>
      <x:c r="C461" s="36"/>
      <x:c r="D461" s="54" t="str">
        <x:f>IF($C461="","",IFERROR(INDEX(الفواتير!$C$6:$C$305,MATCH($C461,الفواتير!$B$6:$B$305,0)),""))</x:f>
      </x:c>
      <x:c r="E461" s="36"/>
      <x:c r="F461" s="58"/>
      <x:c r="G461" s="54" t="str">
        <x:f>IF($A461="","",YEAR($A461))</x:f>
      </x:c>
      <x:c r="H461" s="36"/>
      <x:c r="I461" s="54" t="str">
        <x:f>IF($A461="","",IF($G461=الإعداد!$B$9,"نعم","لا"))</x:f>
      </x:c>
    </x:row>
    <x:row r="462">
      <x:c r="A462" s="56"/>
      <x:c r="B462" s="36"/>
      <x:c r="C462" s="36"/>
      <x:c r="D462" s="54" t="str">
        <x:f>IF($C462="","",IFERROR(INDEX(الفواتير!$C$6:$C$305,MATCH($C462,الفواتير!$B$6:$B$305,0)),""))</x:f>
      </x:c>
      <x:c r="E462" s="36"/>
      <x:c r="F462" s="58"/>
      <x:c r="G462" s="54" t="str">
        <x:f>IF($A462="","",YEAR($A462))</x:f>
      </x:c>
      <x:c r="H462" s="36"/>
      <x:c r="I462" s="54" t="str">
        <x:f>IF($A462="","",IF($G462=الإعداد!$B$9,"نعم","لا"))</x:f>
      </x:c>
    </x:row>
    <x:row r="463">
      <x:c r="A463" s="56"/>
      <x:c r="B463" s="36"/>
      <x:c r="C463" s="36"/>
      <x:c r="D463" s="54" t="str">
        <x:f>IF($C463="","",IFERROR(INDEX(الفواتير!$C$6:$C$305,MATCH($C463,الفواتير!$B$6:$B$305,0)),""))</x:f>
      </x:c>
      <x:c r="E463" s="36"/>
      <x:c r="F463" s="58"/>
      <x:c r="G463" s="54" t="str">
        <x:f>IF($A463="","",YEAR($A463))</x:f>
      </x:c>
      <x:c r="H463" s="36"/>
      <x:c r="I463" s="54" t="str">
        <x:f>IF($A463="","",IF($G463=الإعداد!$B$9,"نعم","لا"))</x:f>
      </x:c>
    </x:row>
    <x:row r="464">
      <x:c r="A464" s="56"/>
      <x:c r="B464" s="36"/>
      <x:c r="C464" s="36"/>
      <x:c r="D464" s="54" t="str">
        <x:f>IF($C464="","",IFERROR(INDEX(الفواتير!$C$6:$C$305,MATCH($C464,الفواتير!$B$6:$B$305,0)),""))</x:f>
      </x:c>
      <x:c r="E464" s="36"/>
      <x:c r="F464" s="58"/>
      <x:c r="G464" s="54" t="str">
        <x:f>IF($A464="","",YEAR($A464))</x:f>
      </x:c>
      <x:c r="H464" s="36"/>
      <x:c r="I464" s="54" t="str">
        <x:f>IF($A464="","",IF($G464=الإعداد!$B$9,"نعم","لا"))</x:f>
      </x:c>
    </x:row>
    <x:row r="465">
      <x:c r="A465" s="56"/>
      <x:c r="B465" s="36"/>
      <x:c r="C465" s="36"/>
      <x:c r="D465" s="54" t="str">
        <x:f>IF($C465="","",IFERROR(INDEX(الفواتير!$C$6:$C$305,MATCH($C465,الفواتير!$B$6:$B$305,0)),""))</x:f>
      </x:c>
      <x:c r="E465" s="36"/>
      <x:c r="F465" s="58"/>
      <x:c r="G465" s="54" t="str">
        <x:f>IF($A465="","",YEAR($A465))</x:f>
      </x:c>
      <x:c r="H465" s="36"/>
      <x:c r="I465" s="54" t="str">
        <x:f>IF($A465="","",IF($G465=الإعداد!$B$9,"نعم","لا"))</x:f>
      </x:c>
    </x:row>
    <x:row r="466">
      <x:c r="A466" s="56"/>
      <x:c r="B466" s="36"/>
      <x:c r="C466" s="36"/>
      <x:c r="D466" s="54" t="str">
        <x:f>IF($C466="","",IFERROR(INDEX(الفواتير!$C$6:$C$305,MATCH($C466,الفواتير!$B$6:$B$305,0)),""))</x:f>
      </x:c>
      <x:c r="E466" s="36"/>
      <x:c r="F466" s="58"/>
      <x:c r="G466" s="54" t="str">
        <x:f>IF($A466="","",YEAR($A466))</x:f>
      </x:c>
      <x:c r="H466" s="36"/>
      <x:c r="I466" s="54" t="str">
        <x:f>IF($A466="","",IF($G466=الإعداد!$B$9,"نعم","لا"))</x:f>
      </x:c>
    </x:row>
    <x:row r="467">
      <x:c r="A467" s="56"/>
      <x:c r="B467" s="36"/>
      <x:c r="C467" s="36"/>
      <x:c r="D467" s="54" t="str">
        <x:f>IF($C467="","",IFERROR(INDEX(الفواتير!$C$6:$C$305,MATCH($C467,الفواتير!$B$6:$B$305,0)),""))</x:f>
      </x:c>
      <x:c r="E467" s="36"/>
      <x:c r="F467" s="58"/>
      <x:c r="G467" s="54" t="str">
        <x:f>IF($A467="","",YEAR($A467))</x:f>
      </x:c>
      <x:c r="H467" s="36"/>
      <x:c r="I467" s="54" t="str">
        <x:f>IF($A467="","",IF($G467=الإعداد!$B$9,"نعم","لا"))</x:f>
      </x:c>
    </x:row>
    <x:row r="468">
      <x:c r="A468" s="56"/>
      <x:c r="B468" s="36"/>
      <x:c r="C468" s="36"/>
      <x:c r="D468" s="54" t="str">
        <x:f>IF($C468="","",IFERROR(INDEX(الفواتير!$C$6:$C$305,MATCH($C468,الفواتير!$B$6:$B$305,0)),""))</x:f>
      </x:c>
      <x:c r="E468" s="36"/>
      <x:c r="F468" s="58"/>
      <x:c r="G468" s="54" t="str">
        <x:f>IF($A468="","",YEAR($A468))</x:f>
      </x:c>
      <x:c r="H468" s="36"/>
      <x:c r="I468" s="54" t="str">
        <x:f>IF($A468="","",IF($G468=الإعداد!$B$9,"نعم","لا"))</x:f>
      </x:c>
    </x:row>
    <x:row r="469">
      <x:c r="A469" s="56"/>
      <x:c r="B469" s="36"/>
      <x:c r="C469" s="36"/>
      <x:c r="D469" s="54" t="str">
        <x:f>IF($C469="","",IFERROR(INDEX(الفواتير!$C$6:$C$305,MATCH($C469,الفواتير!$B$6:$B$305,0)),""))</x:f>
      </x:c>
      <x:c r="E469" s="36"/>
      <x:c r="F469" s="58"/>
      <x:c r="G469" s="54" t="str">
        <x:f>IF($A469="","",YEAR($A469))</x:f>
      </x:c>
      <x:c r="H469" s="36"/>
      <x:c r="I469" s="54" t="str">
        <x:f>IF($A469="","",IF($G469=الإعداد!$B$9,"نعم","لا"))</x:f>
      </x:c>
    </x:row>
    <x:row r="470">
      <x:c r="A470" s="56"/>
      <x:c r="B470" s="36"/>
      <x:c r="C470" s="36"/>
      <x:c r="D470" s="54" t="str">
        <x:f>IF($C470="","",IFERROR(INDEX(الفواتير!$C$6:$C$305,MATCH($C470,الفواتير!$B$6:$B$305,0)),""))</x:f>
      </x:c>
      <x:c r="E470" s="36"/>
      <x:c r="F470" s="58"/>
      <x:c r="G470" s="54" t="str">
        <x:f>IF($A470="","",YEAR($A470))</x:f>
      </x:c>
      <x:c r="H470" s="36"/>
      <x:c r="I470" s="54" t="str">
        <x:f>IF($A470="","",IF($G470=الإعداد!$B$9,"نعم","لا"))</x:f>
      </x:c>
    </x:row>
    <x:row r="471">
      <x:c r="A471" s="56"/>
      <x:c r="B471" s="36"/>
      <x:c r="C471" s="36"/>
      <x:c r="D471" s="54" t="str">
        <x:f>IF($C471="","",IFERROR(INDEX(الفواتير!$C$6:$C$305,MATCH($C471,الفواتير!$B$6:$B$305,0)),""))</x:f>
      </x:c>
      <x:c r="E471" s="36"/>
      <x:c r="F471" s="58"/>
      <x:c r="G471" s="54" t="str">
        <x:f>IF($A471="","",YEAR($A471))</x:f>
      </x:c>
      <x:c r="H471" s="36"/>
      <x:c r="I471" s="54" t="str">
        <x:f>IF($A471="","",IF($G471=الإعداد!$B$9,"نعم","لا"))</x:f>
      </x:c>
    </x:row>
    <x:row r="472">
      <x:c r="A472" s="56"/>
      <x:c r="B472" s="36"/>
      <x:c r="C472" s="36"/>
      <x:c r="D472" s="54" t="str">
        <x:f>IF($C472="","",IFERROR(INDEX(الفواتير!$C$6:$C$305,MATCH($C472,الفواتير!$B$6:$B$305,0)),""))</x:f>
      </x:c>
      <x:c r="E472" s="36"/>
      <x:c r="F472" s="58"/>
      <x:c r="G472" s="54" t="str">
        <x:f>IF($A472="","",YEAR($A472))</x:f>
      </x:c>
      <x:c r="H472" s="36"/>
      <x:c r="I472" s="54" t="str">
        <x:f>IF($A472="","",IF($G472=الإعداد!$B$9,"نعم","لا"))</x:f>
      </x:c>
    </x:row>
    <x:row r="473">
      <x:c r="A473" s="56"/>
      <x:c r="B473" s="36"/>
      <x:c r="C473" s="36"/>
      <x:c r="D473" s="54" t="str">
        <x:f>IF($C473="","",IFERROR(INDEX(الفواتير!$C$6:$C$305,MATCH($C473,الفواتير!$B$6:$B$305,0)),""))</x:f>
      </x:c>
      <x:c r="E473" s="36"/>
      <x:c r="F473" s="58"/>
      <x:c r="G473" s="54" t="str">
        <x:f>IF($A473="","",YEAR($A473))</x:f>
      </x:c>
      <x:c r="H473" s="36"/>
      <x:c r="I473" s="54" t="str">
        <x:f>IF($A473="","",IF($G473=الإعداد!$B$9,"نعم","لا"))</x:f>
      </x:c>
    </x:row>
    <x:row r="474">
      <x:c r="A474" s="56"/>
      <x:c r="B474" s="36"/>
      <x:c r="C474" s="36"/>
      <x:c r="D474" s="54" t="str">
        <x:f>IF($C474="","",IFERROR(INDEX(الفواتير!$C$6:$C$305,MATCH($C474,الفواتير!$B$6:$B$305,0)),""))</x:f>
      </x:c>
      <x:c r="E474" s="36"/>
      <x:c r="F474" s="58"/>
      <x:c r="G474" s="54" t="str">
        <x:f>IF($A474="","",YEAR($A474))</x:f>
      </x:c>
      <x:c r="H474" s="36"/>
      <x:c r="I474" s="54" t="str">
        <x:f>IF($A474="","",IF($G474=الإعداد!$B$9,"نعم","لا"))</x:f>
      </x:c>
    </x:row>
    <x:row r="475">
      <x:c r="A475" s="56"/>
      <x:c r="B475" s="36"/>
      <x:c r="C475" s="36"/>
      <x:c r="D475" s="54" t="str">
        <x:f>IF($C475="","",IFERROR(INDEX(الفواتير!$C$6:$C$305,MATCH($C475,الفواتير!$B$6:$B$305,0)),""))</x:f>
      </x:c>
      <x:c r="E475" s="36"/>
      <x:c r="F475" s="58"/>
      <x:c r="G475" s="54" t="str">
        <x:f>IF($A475="","",YEAR($A475))</x:f>
      </x:c>
      <x:c r="H475" s="36"/>
      <x:c r="I475" s="54" t="str">
        <x:f>IF($A475="","",IF($G475=الإعداد!$B$9,"نعم","لا"))</x:f>
      </x:c>
    </x:row>
    <x:row r="476">
      <x:c r="A476" s="56"/>
      <x:c r="B476" s="36"/>
      <x:c r="C476" s="36"/>
      <x:c r="D476" s="54" t="str">
        <x:f>IF($C476="","",IFERROR(INDEX(الفواتير!$C$6:$C$305,MATCH($C476,الفواتير!$B$6:$B$305,0)),""))</x:f>
      </x:c>
      <x:c r="E476" s="36"/>
      <x:c r="F476" s="58"/>
      <x:c r="G476" s="54" t="str">
        <x:f>IF($A476="","",YEAR($A476))</x:f>
      </x:c>
      <x:c r="H476" s="36"/>
      <x:c r="I476" s="54" t="str">
        <x:f>IF($A476="","",IF($G476=الإعداد!$B$9,"نعم","لا"))</x:f>
      </x:c>
    </x:row>
    <x:row r="477">
      <x:c r="A477" s="56"/>
      <x:c r="B477" s="36"/>
      <x:c r="C477" s="36"/>
      <x:c r="D477" s="54" t="str">
        <x:f>IF($C477="","",IFERROR(INDEX(الفواتير!$C$6:$C$305,MATCH($C477,الفواتير!$B$6:$B$305,0)),""))</x:f>
      </x:c>
      <x:c r="E477" s="36"/>
      <x:c r="F477" s="58"/>
      <x:c r="G477" s="54" t="str">
        <x:f>IF($A477="","",YEAR($A477))</x:f>
      </x:c>
      <x:c r="H477" s="36"/>
      <x:c r="I477" s="54" t="str">
        <x:f>IF($A477="","",IF($G477=الإعداد!$B$9,"نعم","لا"))</x:f>
      </x:c>
    </x:row>
    <x:row r="478">
      <x:c r="A478" s="56"/>
      <x:c r="B478" s="36"/>
      <x:c r="C478" s="36"/>
      <x:c r="D478" s="54" t="str">
        <x:f>IF($C478="","",IFERROR(INDEX(الفواتير!$C$6:$C$305,MATCH($C478,الفواتير!$B$6:$B$305,0)),""))</x:f>
      </x:c>
      <x:c r="E478" s="36"/>
      <x:c r="F478" s="58"/>
      <x:c r="G478" s="54" t="str">
        <x:f>IF($A478="","",YEAR($A478))</x:f>
      </x:c>
      <x:c r="H478" s="36"/>
      <x:c r="I478" s="54" t="str">
        <x:f>IF($A478="","",IF($G478=الإعداد!$B$9,"نعم","لا"))</x:f>
      </x:c>
    </x:row>
    <x:row r="479">
      <x:c r="A479" s="56"/>
      <x:c r="B479" s="36"/>
      <x:c r="C479" s="36"/>
      <x:c r="D479" s="54" t="str">
        <x:f>IF($C479="","",IFERROR(INDEX(الفواتير!$C$6:$C$305,MATCH($C479,الفواتير!$B$6:$B$305,0)),""))</x:f>
      </x:c>
      <x:c r="E479" s="36"/>
      <x:c r="F479" s="58"/>
      <x:c r="G479" s="54" t="str">
        <x:f>IF($A479="","",YEAR($A479))</x:f>
      </x:c>
      <x:c r="H479" s="36"/>
      <x:c r="I479" s="54" t="str">
        <x:f>IF($A479="","",IF($G479=الإعداد!$B$9,"نعم","لا"))</x:f>
      </x:c>
    </x:row>
    <x:row r="480">
      <x:c r="A480" s="56"/>
      <x:c r="B480" s="36"/>
      <x:c r="C480" s="36"/>
      <x:c r="D480" s="54" t="str">
        <x:f>IF($C480="","",IFERROR(INDEX(الفواتير!$C$6:$C$305,MATCH($C480,الفواتير!$B$6:$B$305,0)),""))</x:f>
      </x:c>
      <x:c r="E480" s="36"/>
      <x:c r="F480" s="58"/>
      <x:c r="G480" s="54" t="str">
        <x:f>IF($A480="","",YEAR($A480))</x:f>
      </x:c>
      <x:c r="H480" s="36"/>
      <x:c r="I480" s="54" t="str">
        <x:f>IF($A480="","",IF($G480=الإعداد!$B$9,"نعم","لا"))</x:f>
      </x:c>
    </x:row>
    <x:row r="481">
      <x:c r="A481" s="56"/>
      <x:c r="B481" s="36"/>
      <x:c r="C481" s="36"/>
      <x:c r="D481" s="54" t="str">
        <x:f>IF($C481="","",IFERROR(INDEX(الفواتير!$C$6:$C$305,MATCH($C481,الفواتير!$B$6:$B$305,0)),""))</x:f>
      </x:c>
      <x:c r="E481" s="36"/>
      <x:c r="F481" s="58"/>
      <x:c r="G481" s="54" t="str">
        <x:f>IF($A481="","",YEAR($A481))</x:f>
      </x:c>
      <x:c r="H481" s="36"/>
      <x:c r="I481" s="54" t="str">
        <x:f>IF($A481="","",IF($G481=الإعداد!$B$9,"نعم","لا"))</x:f>
      </x:c>
    </x:row>
    <x:row r="482">
      <x:c r="A482" s="56"/>
      <x:c r="B482" s="36"/>
      <x:c r="C482" s="36"/>
      <x:c r="D482" s="54" t="str">
        <x:f>IF($C482="","",IFERROR(INDEX(الفواتير!$C$6:$C$305,MATCH($C482,الفواتير!$B$6:$B$305,0)),""))</x:f>
      </x:c>
      <x:c r="E482" s="36"/>
      <x:c r="F482" s="58"/>
      <x:c r="G482" s="54" t="str">
        <x:f>IF($A482="","",YEAR($A482))</x:f>
      </x:c>
      <x:c r="H482" s="36"/>
      <x:c r="I482" s="54" t="str">
        <x:f>IF($A482="","",IF($G482=الإعداد!$B$9,"نعم","لا"))</x:f>
      </x:c>
    </x:row>
    <x:row r="483">
      <x:c r="A483" s="56"/>
      <x:c r="B483" s="36"/>
      <x:c r="C483" s="36"/>
      <x:c r="D483" s="54" t="str">
        <x:f>IF($C483="","",IFERROR(INDEX(الفواتير!$C$6:$C$305,MATCH($C483,الفواتير!$B$6:$B$305,0)),""))</x:f>
      </x:c>
      <x:c r="E483" s="36"/>
      <x:c r="F483" s="58"/>
      <x:c r="G483" s="54" t="str">
        <x:f>IF($A483="","",YEAR($A483))</x:f>
      </x:c>
      <x:c r="H483" s="36"/>
      <x:c r="I483" s="54" t="str">
        <x:f>IF($A483="","",IF($G483=الإعداد!$B$9,"نعم","لا"))</x:f>
      </x:c>
    </x:row>
    <x:row r="484">
      <x:c r="A484" s="56"/>
      <x:c r="B484" s="36"/>
      <x:c r="C484" s="36"/>
      <x:c r="D484" s="54" t="str">
        <x:f>IF($C484="","",IFERROR(INDEX(الفواتير!$C$6:$C$305,MATCH($C484,الفواتير!$B$6:$B$305,0)),""))</x:f>
      </x:c>
      <x:c r="E484" s="36"/>
      <x:c r="F484" s="58"/>
      <x:c r="G484" s="54" t="str">
        <x:f>IF($A484="","",YEAR($A484))</x:f>
      </x:c>
      <x:c r="H484" s="36"/>
      <x:c r="I484" s="54" t="str">
        <x:f>IF($A484="","",IF($G484=الإعداد!$B$9,"نعم","لا"))</x:f>
      </x:c>
    </x:row>
    <x:row r="485">
      <x:c r="A485" s="56"/>
      <x:c r="B485" s="36"/>
      <x:c r="C485" s="36"/>
      <x:c r="D485" s="54" t="str">
        <x:f>IF($C485="","",IFERROR(INDEX(الفواتير!$C$6:$C$305,MATCH($C485,الفواتير!$B$6:$B$305,0)),""))</x:f>
      </x:c>
      <x:c r="E485" s="36"/>
      <x:c r="F485" s="58"/>
      <x:c r="G485" s="54" t="str">
        <x:f>IF($A485="","",YEAR($A485))</x:f>
      </x:c>
      <x:c r="H485" s="36"/>
      <x:c r="I485" s="54" t="str">
        <x:f>IF($A485="","",IF($G485=الإعداد!$B$9,"نعم","لا"))</x:f>
      </x:c>
    </x:row>
    <x:row r="486">
      <x:c r="A486" s="56"/>
      <x:c r="B486" s="36"/>
      <x:c r="C486" s="36"/>
      <x:c r="D486" s="54" t="str">
        <x:f>IF($C486="","",IFERROR(INDEX(الفواتير!$C$6:$C$305,MATCH($C486,الفواتير!$B$6:$B$305,0)),""))</x:f>
      </x:c>
      <x:c r="E486" s="36"/>
      <x:c r="F486" s="58"/>
      <x:c r="G486" s="54" t="str">
        <x:f>IF($A486="","",YEAR($A486))</x:f>
      </x:c>
      <x:c r="H486" s="36"/>
      <x:c r="I486" s="54" t="str">
        <x:f>IF($A486="","",IF($G486=الإعداد!$B$9,"نعم","لا"))</x:f>
      </x:c>
    </x:row>
    <x:row r="487">
      <x:c r="A487" s="56"/>
      <x:c r="B487" s="36"/>
      <x:c r="C487" s="36"/>
      <x:c r="D487" s="54" t="str">
        <x:f>IF($C487="","",IFERROR(INDEX(الفواتير!$C$6:$C$305,MATCH($C487,الفواتير!$B$6:$B$305,0)),""))</x:f>
      </x:c>
      <x:c r="E487" s="36"/>
      <x:c r="F487" s="58"/>
      <x:c r="G487" s="54" t="str">
        <x:f>IF($A487="","",YEAR($A487))</x:f>
      </x:c>
      <x:c r="H487" s="36"/>
      <x:c r="I487" s="54" t="str">
        <x:f>IF($A487="","",IF($G487=الإعداد!$B$9,"نعم","لا"))</x:f>
      </x:c>
    </x:row>
    <x:row r="488">
      <x:c r="A488" s="56"/>
      <x:c r="B488" s="36"/>
      <x:c r="C488" s="36"/>
      <x:c r="D488" s="54" t="str">
        <x:f>IF($C488="","",IFERROR(INDEX(الفواتير!$C$6:$C$305,MATCH($C488,الفواتير!$B$6:$B$305,0)),""))</x:f>
      </x:c>
      <x:c r="E488" s="36"/>
      <x:c r="F488" s="58"/>
      <x:c r="G488" s="54" t="str">
        <x:f>IF($A488="","",YEAR($A488))</x:f>
      </x:c>
      <x:c r="H488" s="36"/>
      <x:c r="I488" s="54" t="str">
        <x:f>IF($A488="","",IF($G488=الإعداد!$B$9,"نعم","لا"))</x:f>
      </x:c>
    </x:row>
    <x:row r="489">
      <x:c r="A489" s="56"/>
      <x:c r="B489" s="36"/>
      <x:c r="C489" s="36"/>
      <x:c r="D489" s="54" t="str">
        <x:f>IF($C489="","",IFERROR(INDEX(الفواتير!$C$6:$C$305,MATCH($C489,الفواتير!$B$6:$B$305,0)),""))</x:f>
      </x:c>
      <x:c r="E489" s="36"/>
      <x:c r="F489" s="58"/>
      <x:c r="G489" s="54" t="str">
        <x:f>IF($A489="","",YEAR($A489))</x:f>
      </x:c>
      <x:c r="H489" s="36"/>
      <x:c r="I489" s="54" t="str">
        <x:f>IF($A489="","",IF($G489=الإعداد!$B$9,"نعم","لا"))</x:f>
      </x:c>
    </x:row>
    <x:row r="490">
      <x:c r="A490" s="56"/>
      <x:c r="B490" s="36"/>
      <x:c r="C490" s="36"/>
      <x:c r="D490" s="54" t="str">
        <x:f>IF($C490="","",IFERROR(INDEX(الفواتير!$C$6:$C$305,MATCH($C490,الفواتير!$B$6:$B$305,0)),""))</x:f>
      </x:c>
      <x:c r="E490" s="36"/>
      <x:c r="F490" s="58"/>
      <x:c r="G490" s="54" t="str">
        <x:f>IF($A490="","",YEAR($A490))</x:f>
      </x:c>
      <x:c r="H490" s="36"/>
      <x:c r="I490" s="54" t="str">
        <x:f>IF($A490="","",IF($G490=الإعداد!$B$9,"نعم","لا"))</x:f>
      </x:c>
    </x:row>
    <x:row r="491">
      <x:c r="A491" s="56"/>
      <x:c r="B491" s="36"/>
      <x:c r="C491" s="36"/>
      <x:c r="D491" s="54" t="str">
        <x:f>IF($C491="","",IFERROR(INDEX(الفواتير!$C$6:$C$305,MATCH($C491,الفواتير!$B$6:$B$305,0)),""))</x:f>
      </x:c>
      <x:c r="E491" s="36"/>
      <x:c r="F491" s="58"/>
      <x:c r="G491" s="54" t="str">
        <x:f>IF($A491="","",YEAR($A491))</x:f>
      </x:c>
      <x:c r="H491" s="36"/>
      <x:c r="I491" s="54" t="str">
        <x:f>IF($A491="","",IF($G491=الإعداد!$B$9,"نعم","لا"))</x:f>
      </x:c>
    </x:row>
    <x:row r="492">
      <x:c r="A492" s="56"/>
      <x:c r="B492" s="36"/>
      <x:c r="C492" s="36"/>
      <x:c r="D492" s="54" t="str">
        <x:f>IF($C492="","",IFERROR(INDEX(الفواتير!$C$6:$C$305,MATCH($C492,الفواتير!$B$6:$B$305,0)),""))</x:f>
      </x:c>
      <x:c r="E492" s="36"/>
      <x:c r="F492" s="58"/>
      <x:c r="G492" s="54" t="str">
        <x:f>IF($A492="","",YEAR($A492))</x:f>
      </x:c>
      <x:c r="H492" s="36"/>
      <x:c r="I492" s="54" t="str">
        <x:f>IF($A492="","",IF($G492=الإعداد!$B$9,"نعم","لا"))</x:f>
      </x:c>
    </x:row>
    <x:row r="493">
      <x:c r="A493" s="56"/>
      <x:c r="B493" s="36"/>
      <x:c r="C493" s="36"/>
      <x:c r="D493" s="54" t="str">
        <x:f>IF($C493="","",IFERROR(INDEX(الفواتير!$C$6:$C$305,MATCH($C493,الفواتير!$B$6:$B$305,0)),""))</x:f>
      </x:c>
      <x:c r="E493" s="36"/>
      <x:c r="F493" s="58"/>
      <x:c r="G493" s="54" t="str">
        <x:f>IF($A493="","",YEAR($A493))</x:f>
      </x:c>
      <x:c r="H493" s="36"/>
      <x:c r="I493" s="54" t="str">
        <x:f>IF($A493="","",IF($G493=الإعداد!$B$9,"نعم","لا"))</x:f>
      </x:c>
    </x:row>
    <x:row r="494">
      <x:c r="A494" s="56"/>
      <x:c r="B494" s="36"/>
      <x:c r="C494" s="36"/>
      <x:c r="D494" s="54" t="str">
        <x:f>IF($C494="","",IFERROR(INDEX(الفواتير!$C$6:$C$305,MATCH($C494,الفواتير!$B$6:$B$305,0)),""))</x:f>
      </x:c>
      <x:c r="E494" s="36"/>
      <x:c r="F494" s="58"/>
      <x:c r="G494" s="54" t="str">
        <x:f>IF($A494="","",YEAR($A494))</x:f>
      </x:c>
      <x:c r="H494" s="36"/>
      <x:c r="I494" s="54" t="str">
        <x:f>IF($A494="","",IF($G494=الإعداد!$B$9,"نعم","لا"))</x:f>
      </x:c>
    </x:row>
    <x:row r="495">
      <x:c r="A495" s="56"/>
      <x:c r="B495" s="36"/>
      <x:c r="C495" s="36"/>
      <x:c r="D495" s="54" t="str">
        <x:f>IF($C495="","",IFERROR(INDEX(الفواتير!$C$6:$C$305,MATCH($C495,الفواتير!$B$6:$B$305,0)),""))</x:f>
      </x:c>
      <x:c r="E495" s="36"/>
      <x:c r="F495" s="58"/>
      <x:c r="G495" s="54" t="str">
        <x:f>IF($A495="","",YEAR($A495))</x:f>
      </x:c>
      <x:c r="H495" s="36"/>
      <x:c r="I495" s="54" t="str">
        <x:f>IF($A495="","",IF($G495=الإعداد!$B$9,"نعم","لا"))</x:f>
      </x:c>
    </x:row>
    <x:row r="496">
      <x:c r="A496" s="56"/>
      <x:c r="B496" s="36"/>
      <x:c r="C496" s="36"/>
      <x:c r="D496" s="54" t="str">
        <x:f>IF($C496="","",IFERROR(INDEX(الفواتير!$C$6:$C$305,MATCH($C496,الفواتير!$B$6:$B$305,0)),""))</x:f>
      </x:c>
      <x:c r="E496" s="36"/>
      <x:c r="F496" s="58"/>
      <x:c r="G496" s="54" t="str">
        <x:f>IF($A496="","",YEAR($A496))</x:f>
      </x:c>
      <x:c r="H496" s="36"/>
      <x:c r="I496" s="54" t="str">
        <x:f>IF($A496="","",IF($G496=الإعداد!$B$9,"نعم","لا"))</x:f>
      </x:c>
    </x:row>
    <x:row r="497">
      <x:c r="A497" s="56"/>
      <x:c r="B497" s="36"/>
      <x:c r="C497" s="36"/>
      <x:c r="D497" s="54" t="str">
        <x:f>IF($C497="","",IFERROR(INDEX(الفواتير!$C$6:$C$305,MATCH($C497,الفواتير!$B$6:$B$305,0)),""))</x:f>
      </x:c>
      <x:c r="E497" s="36"/>
      <x:c r="F497" s="58"/>
      <x:c r="G497" s="54" t="str">
        <x:f>IF($A497="","",YEAR($A497))</x:f>
      </x:c>
      <x:c r="H497" s="36"/>
      <x:c r="I497" s="54" t="str">
        <x:f>IF($A497="","",IF($G497=الإعداد!$B$9,"نعم","لا"))</x:f>
      </x:c>
    </x:row>
    <x:row r="498">
      <x:c r="A498" s="56"/>
      <x:c r="B498" s="36"/>
      <x:c r="C498" s="36"/>
      <x:c r="D498" s="54" t="str">
        <x:f>IF($C498="","",IFERROR(INDEX(الفواتير!$C$6:$C$305,MATCH($C498,الفواتير!$B$6:$B$305,0)),""))</x:f>
      </x:c>
      <x:c r="E498" s="36"/>
      <x:c r="F498" s="58"/>
      <x:c r="G498" s="54" t="str">
        <x:f>IF($A498="","",YEAR($A498))</x:f>
      </x:c>
      <x:c r="H498" s="36"/>
      <x:c r="I498" s="54" t="str">
        <x:f>IF($A498="","",IF($G498=الإعداد!$B$9,"نعم","لا"))</x:f>
      </x:c>
    </x:row>
    <x:row r="499">
      <x:c r="A499" s="56"/>
      <x:c r="B499" s="36"/>
      <x:c r="C499" s="36"/>
      <x:c r="D499" s="54" t="str">
        <x:f>IF($C499="","",IFERROR(INDEX(الفواتير!$C$6:$C$305,MATCH($C499,الفواتير!$B$6:$B$305,0)),""))</x:f>
      </x:c>
      <x:c r="E499" s="36"/>
      <x:c r="F499" s="58"/>
      <x:c r="G499" s="54" t="str">
        <x:f>IF($A499="","",YEAR($A499))</x:f>
      </x:c>
      <x:c r="H499" s="36"/>
      <x:c r="I499" s="54" t="str">
        <x:f>IF($A499="","",IF($G499=الإعداد!$B$9,"نعم","لا"))</x:f>
      </x:c>
    </x:row>
    <x:row r="500">
      <x:c r="A500" s="56"/>
      <x:c r="B500" s="36"/>
      <x:c r="C500" s="36"/>
      <x:c r="D500" s="54" t="str">
        <x:f>IF($C500="","",IFERROR(INDEX(الفواتير!$C$6:$C$305,MATCH($C500,الفواتير!$B$6:$B$305,0)),""))</x:f>
      </x:c>
      <x:c r="E500" s="36"/>
      <x:c r="F500" s="58"/>
      <x:c r="G500" s="54" t="str">
        <x:f>IF($A500="","",YEAR($A500))</x:f>
      </x:c>
      <x:c r="H500" s="36"/>
      <x:c r="I500" s="54" t="str">
        <x:f>IF($A500="","",IF($G500=الإعداد!$B$9,"نعم","لا"))</x:f>
      </x:c>
    </x:row>
    <x:row r="501">
      <x:c r="A501" s="56"/>
      <x:c r="B501" s="36"/>
      <x:c r="C501" s="36"/>
      <x:c r="D501" s="54" t="str">
        <x:f>IF($C501="","",IFERROR(INDEX(الفواتير!$C$6:$C$305,MATCH($C501,الفواتير!$B$6:$B$305,0)),""))</x:f>
      </x:c>
      <x:c r="E501" s="36"/>
      <x:c r="F501" s="58"/>
      <x:c r="G501" s="54" t="str">
        <x:f>IF($A501="","",YEAR($A501))</x:f>
      </x:c>
      <x:c r="H501" s="36"/>
      <x:c r="I501" s="54" t="str">
        <x:f>IF($A501="","",IF($G501=الإعداد!$B$9,"نعم","لا"))</x:f>
      </x:c>
    </x:row>
    <x:row r="502">
      <x:c r="A502" s="56"/>
      <x:c r="B502" s="36"/>
      <x:c r="C502" s="36"/>
      <x:c r="D502" s="54" t="str">
        <x:f>IF($C502="","",IFERROR(INDEX(الفواتير!$C$6:$C$305,MATCH($C502,الفواتير!$B$6:$B$305,0)),""))</x:f>
      </x:c>
      <x:c r="E502" s="36"/>
      <x:c r="F502" s="58"/>
      <x:c r="G502" s="54" t="str">
        <x:f>IF($A502="","",YEAR($A502))</x:f>
      </x:c>
      <x:c r="H502" s="36"/>
      <x:c r="I502" s="54" t="str">
        <x:f>IF($A502="","",IF($G502=الإعداد!$B$9,"نعم","لا"))</x:f>
      </x:c>
    </x:row>
    <x:row r="503">
      <x:c r="A503" s="56"/>
      <x:c r="B503" s="36"/>
      <x:c r="C503" s="36"/>
      <x:c r="D503" s="54" t="str">
        <x:f>IF($C503="","",IFERROR(INDEX(الفواتير!$C$6:$C$305,MATCH($C503,الفواتير!$B$6:$B$305,0)),""))</x:f>
      </x:c>
      <x:c r="E503" s="36"/>
      <x:c r="F503" s="58"/>
      <x:c r="G503" s="54" t="str">
        <x:f>IF($A503="","",YEAR($A503))</x:f>
      </x:c>
      <x:c r="H503" s="36"/>
      <x:c r="I503" s="54" t="str">
        <x:f>IF($A503="","",IF($G503=الإعداد!$B$9,"نعم","لا"))</x:f>
      </x:c>
    </x:row>
    <x:row r="504">
      <x:c r="A504" s="56"/>
      <x:c r="B504" s="36"/>
      <x:c r="C504" s="36"/>
      <x:c r="D504" s="54" t="str">
        <x:f>IF($C504="","",IFERROR(INDEX(الفواتير!$C$6:$C$305,MATCH($C504,الفواتير!$B$6:$B$305,0)),""))</x:f>
      </x:c>
      <x:c r="E504" s="36"/>
      <x:c r="F504" s="58"/>
      <x:c r="G504" s="54" t="str">
        <x:f>IF($A504="","",YEAR($A504))</x:f>
      </x:c>
      <x:c r="H504" s="36"/>
      <x:c r="I504" s="54" t="str">
        <x:f>IF($A504="","",IF($G504=الإعداد!$B$9,"نعم","لا"))</x:f>
      </x:c>
    </x:row>
    <x:row r="505">
      <x:c r="A505" s="56"/>
      <x:c r="B505" s="36"/>
      <x:c r="C505" s="36"/>
      <x:c r="D505" s="54" t="str">
        <x:f>IF($C505="","",IFERROR(INDEX(الفواتير!$C$6:$C$305,MATCH($C505,الفواتير!$B$6:$B$305,0)),""))</x:f>
      </x:c>
      <x:c r="E505" s="36"/>
      <x:c r="F505" s="58"/>
      <x:c r="G505" s="54" t="str">
        <x:f>IF($A505="","",YEAR($A505))</x:f>
      </x:c>
      <x:c r="H505" s="36"/>
      <x:c r="I505" s="54" t="str">
        <x:f>IF($A505="","",IF($G505=الإعداد!$B$9,"نعم","لا"))</x:f>
      </x:c>
    </x:row>
  </x:sheetData>
  <x:mergeCells>
    <x:mergeCell ref="A1:I2"/>
    <x:mergeCell ref="A3:I3"/>
  </x:mergeCells>
  <x:dataValidations count="3">
    <x:dataValidation type="list" sqref="C6:C505">
      <x:formula1>BILLS!$B$6:$B$305</x:formula1>
    </x:dataValidation>
    <x:dataValidation type="list" sqref="E6:E505">
      <x:formula1>SETUP!$G$14:$G$21</x:formula1>
    </x:dataValidation>
    <x:dataValidation type="decimal" operator="greaterThan" sqref="F6:F505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4" t="str">
        <x:v>ملخص الحسابات الدائنة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ملخص إداري للفواتير والمدفوعات والأرصدة المستحقة والحسابات المتأخرة والتقادم.</x:v>
      </x:c>
      <x:c r="B3" s="11"/>
      <x:c r="C3" s="11"/>
      <x:c r="D3" s="11"/>
      <x:c r="E3" s="11"/>
      <x:c r="F3" s="11"/>
      <x:c r="G3" s="11"/>
      <x:c r="H3" s="11"/>
    </x:row>
    <x:row r="5">
      <x:c r="A5" s="49" t="str">
        <x:v>المؤشر</x:v>
      </x:c>
      <x:c r="B5" s="49" t="str">
        <x:v>القيمة</x:v>
      </x:c>
      <x:c r="C5" s="49" t="str">
        <x:v>المؤشر</x:v>
      </x:c>
      <x:c r="D5" s="49" t="str">
        <x:v>القيمة</x:v>
      </x:c>
      <x:c r="E5" s="49" t="str">
        <x:v>المؤشر</x:v>
      </x:c>
      <x:c r="F5" s="49" t="str">
        <x:v>القيمة</x:v>
      </x:c>
      <x:c r="G5" s="49" t="str">
        <x:v>المؤشر</x:v>
      </x:c>
      <x:c r="H5" s="49" t="str">
        <x:v>القيمة</x:v>
      </x:c>
    </x:row>
    <x:row r="6">
      <x:c r="A6" s="46" t="str">
        <x:v>إجمالي الفواتير</x:v>
      </x:c>
      <x:c r="B6" s="66" t="n">
        <x:f>SUMIFS(الفواتير!$G$6:$G$305,الفواتير!$M$6:$M$305,الإعداد!$B$9)</x:f>
        <x:v>0</x:v>
      </x:c>
      <x:c r="C6" s="67" t="str">
        <x:v>إجمالي المدفوع</x:v>
      </x:c>
      <x:c r="D6" s="66" t="n">
        <x:f>SUMIFS(المدفوعات!$F$6:$F$505,المدفوعات!$G$6:$G$505,الإعداد!$B$9)</x:f>
        <x:v>0</x:v>
      </x:c>
      <x:c r="E6" s="67" t="str">
        <x:v>المستحق</x:v>
      </x:c>
      <x:c r="F6" s="66" t="n">
        <x:f>SUMIFS(الفواتير!$I$6:$I$305,الفواتير!$M$6:$M$305,الإعداد!$B$9)</x:f>
        <x:v>0</x:v>
      </x:c>
      <x:c r="G6" s="67" t="str">
        <x:v>المتأخر</x:v>
      </x:c>
      <x:c r="H6" s="66" t="n">
        <x:f>SUMIFS(الفواتير!$I$6:$I$305,الفواتير!$J$6:$J$305,"المتأخر",الفواتير!$M$6:$M$305,الإعداد!$B$9)</x:f>
        <x:v>0</x:v>
      </x:c>
    </x:row>
    <x:row r="7">
      <x:c r="A7" s="46" t="str">
        <x:v>الفواتير</x:v>
      </x:c>
      <x:c r="B7" s="63" t="n">
        <x:f>COUNTIFS(الفواتير!$B$6:$B$305,"&lt;&gt;",الفواتير!$M$6:$M$305,الإعداد!$B$9)</x:f>
        <x:v>0</x:v>
      </x:c>
      <x:c r="C7" s="46" t="str">
        <x:v>الفواتير المدفوعة</x:v>
      </x:c>
      <x:c r="D7" s="63" t="n">
        <x:f>COUNTIFS(الفواتير!$J$6:$J$305,"مدفوعة",الفواتير!$M$6:$M$305,الإعداد!$B$9)</x:f>
        <x:v>0</x:v>
      </x:c>
      <x:c r="E7" s="46" t="str">
        <x:v>مفتوحة / مدفوعة جزئيًا</x:v>
      </x:c>
      <x:c r="F7" s="63" t="n">
        <x:f>COUNTIFS(الفواتير!$J$6:$J$305,"مفتوحة",الفواتير!$M$6:$M$305,الإعداد!$B$9)+COUNTIFS(الفواتير!$J$6:$J$305,"مدفوعة جزئيًا",الفواتير!$M$6:$M$305,الإعداد!$B$9)</x:f>
        <x:v>0</x:v>
      </x:c>
      <x:c r="G7" s="46" t="str">
        <x:v>الفواتير المتأخرة</x:v>
      </x:c>
      <x:c r="H7" s="63" t="n">
        <x:f>COUNTIFS(الفواتير!$J$6:$J$305,"المتأخر",الفواتير!$M$6:$M$305,الإعداد!$B$9)</x:f>
        <x:v>0</x:v>
      </x:c>
    </x:row>
    <x:row r="10">
      <x:c r="A10" s="17" t="str">
        <x:v>تقادم الحسابات الدائنة</x:v>
      </x:c>
      <x:c r="B10" s="17"/>
      <x:c r="C10" s="17"/>
    </x:row>
    <x:row r="11">
      <x:c r="A11" s="49" t="str">
        <x:v>فئة التقادم</x:v>
      </x:c>
      <x:c r="B11" s="49" t="str">
        <x:v>المستحق</x:v>
      </x:c>
      <x:c r="C11" s="49" t="str">
        <x:v>الفواتير</x:v>
      </x:c>
    </x:row>
    <x:row r="12">
      <x:c r="A12" t="str">
        <x:v>غير مستحقة</x:v>
      </x:c>
      <x:c r="B12" s="70" t="n">
        <x:f>SUMIFS(الفواتير!$I$6:$I$305,الفواتير!$L$6:$L$305,$A12,الفواتير!$M$6:$M$305,الإعداد!$B$9)</x:f>
        <x:v>0</x:v>
      </x:c>
      <x:c r="C12" t="n">
        <x:f>COUNTIFS(الفواتير!$L$6:$L$305,$A12,الفواتير!$M$6:$M$305,الإعداد!$B$9)</x:f>
        <x:v>0</x:v>
      </x:c>
    </x:row>
    <x:row r="13">
      <x:c r="A13" t="str">
        <x:v>1-30 يومًا</x:v>
      </x:c>
      <x:c r="B13" s="70" t="n">
        <x:f>SUMIFS(الفواتير!$I$6:$I$305,الفواتير!$L$6:$L$305,$A13,الفواتير!$M$6:$M$305,الإعداد!$B$9)</x:f>
        <x:v>0</x:v>
      </x:c>
      <x:c r="C13" t="n">
        <x:f>COUNTIFS(الفواتير!$L$6:$L$305,$A13,الفواتير!$M$6:$M$305,الإعداد!$B$9)</x:f>
        <x:v>0</x:v>
      </x:c>
    </x:row>
    <x:row r="14">
      <x:c r="A14" t="str">
        <x:v>31-60 يومًا</x:v>
      </x:c>
      <x:c r="B14" s="70" t="n">
        <x:f>SUMIFS(الفواتير!$I$6:$I$305,الفواتير!$L$6:$L$305,$A14,الفواتير!$M$6:$M$305,الإعداد!$B$9)</x:f>
        <x:v>0</x:v>
      </x:c>
      <x:c r="C14" t="n">
        <x:f>COUNTIFS(الفواتير!$L$6:$L$305,$A14,الفواتير!$M$6:$M$305,الإعداد!$B$9)</x:f>
        <x:v>0</x:v>
      </x:c>
    </x:row>
    <x:row r="15">
      <x:c r="A15" t="str">
        <x:v>61-90 يومًا</x:v>
      </x:c>
      <x:c r="B15" s="70" t="n">
        <x:f>SUMIFS(الفواتير!$I$6:$I$305,الفواتير!$L$6:$L$305,$A15,الفواتير!$M$6:$M$305,الإعداد!$B$9)</x:f>
        <x:v>0</x:v>
      </x:c>
      <x:c r="C15" t="n">
        <x:f>COUNTIFS(الفواتير!$L$6:$L$305,$A15,الفواتير!$M$6:$M$305,الإعداد!$B$9)</x:f>
        <x:v>0</x:v>
      </x:c>
    </x:row>
    <x:row r="16">
      <x:c r="A16" t="str">
        <x:v>أكثر من 90 يومًا</x:v>
      </x:c>
      <x:c r="B16" s="70" t="n">
        <x:f>SUMIFS(الفواتير!$I$6:$I$305,الفواتير!$L$6:$L$305,$A16,الفواتير!$M$6:$M$305,الإعداد!$B$9)</x:f>
        <x:v>0</x:v>
      </x:c>
      <x:c r="C16" t="n">
        <x:f>COUNTIFS(الفواتير!$L$6:$L$305,$A16,الفواتير!$M$6:$M$305,الإعداد!$B$9)</x:f>
        <x:v>0</x:v>
      </x:c>
    </x:row>
  </x:sheetData>
  <x:mergeCells>
    <x:mergeCell ref="A1:H2"/>
    <x:mergeCell ref="A3:H3"/>
    <x:mergeCell ref="A10:C1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9" max="9" width="24" hidden="0" customWidth="1"/>
    <x:col min="10" max="10" width="23" hidden="0" customWidth="1"/>
  </x:cols>
  <x:sheetData>
    <x:row r="1">
      <x:c r="A1" s="4" t="str">
        <x:v>ملخص الموردين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11" t="str">
        <x:v>اعرض إجمالي الفواتير والمدفوع والمستحق والمتأخر حسب المورد.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>
      <x:c r="A5" s="49" t="str">
        <x:v>المورد</x:v>
      </x:c>
      <x:c r="B5" s="49" t="str">
        <x:v>إجمالي الفواتير</x:v>
      </x:c>
      <x:c r="C5" s="49" t="str">
        <x:v>إجمالي المدفوع</x:v>
      </x:c>
      <x:c r="D5" s="49" t="str">
        <x:v>المستحق</x:v>
      </x:c>
      <x:c r="E5" s="49" t="str">
        <x:v>فواتير مفتوحة</x:v>
      </x:c>
      <x:c r="F5" s="49" t="str">
        <x:v>الفواتير المتأخرة</x:v>
      </x:c>
      <x:c r="G5" s="49" t="str">
        <x:v>المبلغ المتأخر</x:v>
      </x:c>
      <x:c r="I5" s="17" t="str">
        <x:v>لمحة عن الحسابات الدائنة</x:v>
      </x:c>
      <x:c r="J5" s="17"/>
    </x:row>
    <x:row r="6">
      <x:c r="A6" t="str">
        <x:f>IF(OR(الإعداد!A14="",ROW(الإعداد!A14)&gt;23),"",الإعداد!A14)</x:f>
        <x:v>المورد أ</x:v>
      </x:c>
      <x:c r="B6" s="70" t="n">
        <x:f>IF($A6="","",SUMIF(الفواتير!$C$6:$C$305,$A6,الفواتير!$G$6:$G$305))</x:f>
        <x:v>0</x:v>
      </x:c>
      <x:c r="C6" s="70" t="n">
        <x:f>IF($A6="","",SUMIF(المدفوعات!$D$6:$D$505,$A6,المدفوعات!$F$6:$F$505))</x:f>
        <x:v>0</x:v>
      </x:c>
      <x:c r="D6" s="70" t="n">
        <x:f>IF($A6="","",SUMIF(الفواتير!$C$6:$C$305,$A6,الفواتير!$I$6:$I$305))</x:f>
        <x:v>0</x:v>
      </x:c>
      <x:c r="E6" t="n">
        <x:f>IF($A6="","",COUNTIFS(الفواتير!$C$6:$C$305,$A6,الفواتير!$I$6:$I$305,"&gt;0"))</x:f>
        <x:v>0</x:v>
      </x:c>
      <x:c r="F6" t="n">
        <x:f>IF($A6="","",COUNTIFS(الفواتير!$C$6:$C$305,$A6,الفواتير!$J$6:$J$305,"المتأخر"))</x:f>
        <x:v>0</x:v>
      </x:c>
      <x:c r="G6" s="70" t="n">
        <x:f>IF($A6="","",SUMIFS(الفواتير!$I$6:$I$305,الفواتير!$C$6:$C$305,$A6,الفواتير!$J$6:$J$305,"المتأخر"))</x:f>
        <x:v>0</x:v>
      </x:c>
    </x:row>
    <x:row r="7">
      <x:c r="A7" t="str">
        <x:f>IF(OR(الإعداد!A15="",ROW(الإعداد!A15)&gt;23),"",الإعداد!A15)</x:f>
        <x:v>المورد ب</x:v>
      </x:c>
      <x:c r="B7" s="70" t="n">
        <x:f>IF($A7="","",SUMIF(الفواتير!$C$6:$C$305,$A7,الفواتير!$G$6:$G$305))</x:f>
        <x:v>0</x:v>
      </x:c>
      <x:c r="C7" s="70" t="n">
        <x:f>IF($A7="","",SUMIF(المدفوعات!$D$6:$D$505,$A7,المدفوعات!$F$6:$F$505))</x:f>
        <x:v>0</x:v>
      </x:c>
      <x:c r="D7" s="70" t="n">
        <x:f>IF($A7="","",SUMIF(الفواتير!$C$6:$C$305,$A7,الفواتير!$I$6:$I$305))</x:f>
        <x:v>0</x:v>
      </x:c>
      <x:c r="E7" t="n">
        <x:f>IF($A7="","",COUNTIFS(الفواتير!$C$6:$C$305,$A7,الفواتير!$I$6:$I$305,"&gt;0"))</x:f>
        <x:v>0</x:v>
      </x:c>
      <x:c r="F7" t="n">
        <x:f>IF($A7="","",COUNTIFS(الفواتير!$C$6:$C$305,$A7,الفواتير!$J$6:$J$305,"المتأخر"))</x:f>
        <x:v>0</x:v>
      </x:c>
      <x:c r="G7" s="70" t="n">
        <x:f>IF($A7="","",SUMIFS(الفواتير!$I$6:$I$305,الفواتير!$C$6:$C$305,$A7,الفواتير!$J$6:$J$305,"المتأخر"))</x:f>
        <x:v>0</x:v>
      </x:c>
      <x:c r="I7" s="46" t="str">
        <x:v>المورد الأعلى استحقاقًا</x:v>
      </x:c>
      <x:c r="J7" s="72" t="str">
        <x:f>IF(MAX(D6:D35)=0,"لا توجد حسابات دائنة مستحقة",INDEX(A6:A35,MATCH(MAX(D6:D35),D6:D35,0)))</x:f>
        <x:v>لا توجد حسابات دائنة مستحقة</x:v>
      </x:c>
    </x:row>
    <x:row r="8">
      <x:c r="A8" t="str">
        <x:f>IF(OR(الإعداد!A16="",ROW(الإعداد!A16)&gt;23),"",الإعداد!A16)</x:f>
        <x:v>المورد ج</x:v>
      </x:c>
      <x:c r="B8" s="70" t="n">
        <x:f>IF($A8="","",SUMIF(الفواتير!$C$6:$C$305,$A8,الفواتير!$G$6:$G$305))</x:f>
        <x:v>0</x:v>
      </x:c>
      <x:c r="C8" s="70" t="n">
        <x:f>IF($A8="","",SUMIF(المدفوعات!$D$6:$D$505,$A8,المدفوعات!$F$6:$F$505))</x:f>
        <x:v>0</x:v>
      </x:c>
      <x:c r="D8" s="70" t="n">
        <x:f>IF($A8="","",SUMIF(الفواتير!$C$6:$C$305,$A8,الفواتير!$I$6:$I$305))</x:f>
        <x:v>0</x:v>
      </x:c>
      <x:c r="E8" t="n">
        <x:f>IF($A8="","",COUNTIFS(الفواتير!$C$6:$C$305,$A8,الفواتير!$I$6:$I$305,"&gt;0"))</x:f>
        <x:v>0</x:v>
      </x:c>
      <x:c r="F8" t="n">
        <x:f>IF($A8="","",COUNTIFS(الفواتير!$C$6:$C$305,$A8,الفواتير!$J$6:$J$305,"المتأخر"))</x:f>
        <x:v>0</x:v>
      </x:c>
      <x:c r="G8" s="70" t="n">
        <x:f>IF($A8="","",SUMIFS(الفواتير!$I$6:$I$305,الفواتير!$C$6:$C$305,$A8,الفواتير!$J$6:$J$305,"المتأخر"))</x:f>
        <x:v>0</x:v>
      </x:c>
      <x:c r="I8" s="46" t="str">
        <x:v>أكبر رصيد مستحق</x:v>
      </x:c>
      <x:c r="J8" s="74" t="n">
        <x:f>MAX(D6:D35)</x:f>
        <x:v>0</x:v>
      </x:c>
    </x:row>
    <x:row r="9">
      <x:c r="A9" t="str">
        <x:f>IF(OR(الإعداد!A17="",ROW(الإعداد!A17)&gt;23),"",الإعداد!A17)</x:f>
        <x:v>المورد د</x:v>
      </x:c>
      <x:c r="B9" s="70" t="n">
        <x:f>IF($A9="","",SUMIF(الفواتير!$C$6:$C$305,$A9,الفواتير!$G$6:$G$305))</x:f>
        <x:v>0</x:v>
      </x:c>
      <x:c r="C9" s="70" t="n">
        <x:f>IF($A9="","",SUMIF(المدفوعات!$D$6:$D$505,$A9,المدفوعات!$F$6:$F$505))</x:f>
        <x:v>0</x:v>
      </x:c>
      <x:c r="D9" s="70" t="n">
        <x:f>IF($A9="","",SUMIF(الفواتير!$C$6:$C$305,$A9,الفواتير!$I$6:$I$305))</x:f>
        <x:v>0</x:v>
      </x:c>
      <x:c r="E9" t="n">
        <x:f>IF($A9="","",COUNTIFS(الفواتير!$C$6:$C$305,$A9,الفواتير!$I$6:$I$305,"&gt;0"))</x:f>
        <x:v>0</x:v>
      </x:c>
      <x:c r="F9" t="n">
        <x:f>IF($A9="","",COUNTIFS(الفواتير!$C$6:$C$305,$A9,الفواتير!$J$6:$J$305,"المتأخر"))</x:f>
        <x:v>0</x:v>
      </x:c>
      <x:c r="G9" s="70" t="n">
        <x:f>IF($A9="","",SUMIFS(الفواتير!$I$6:$I$305,الفواتير!$C$6:$C$305,$A9,الفواتير!$J$6:$J$305,"المتأخر"))</x:f>
        <x:v>0</x:v>
      </x:c>
      <x:c r="I9" s="46" t="str">
        <x:v>موردون لهم مستحقات</x:v>
      </x:c>
      <x:c r="J9" s="74" t="n">
        <x:f>COUNTIF(D6:D35,"&gt;0")</x:f>
        <x:v>0</x:v>
      </x:c>
    </x:row>
    <x:row r="10">
      <x:c r="A10" t="str">
        <x:f>IF(OR(الإعداد!A18="",ROW(الإعداد!A18)&gt;23),"",الإعداد!A18)</x:f>
        <x:v>المورد هـ</x:v>
      </x:c>
      <x:c r="B10" s="70" t="n">
        <x:f>IF($A10="","",SUMIF(الفواتير!$C$6:$C$305,$A10,الفواتير!$G$6:$G$305))</x:f>
        <x:v>0</x:v>
      </x:c>
      <x:c r="C10" s="70" t="n">
        <x:f>IF($A10="","",SUMIF(المدفوعات!$D$6:$D$505,$A10,المدفوعات!$F$6:$F$505))</x:f>
        <x:v>0</x:v>
      </x:c>
      <x:c r="D10" s="70" t="n">
        <x:f>IF($A10="","",SUMIF(الفواتير!$C$6:$C$305,$A10,الفواتير!$I$6:$I$305))</x:f>
        <x:v>0</x:v>
      </x:c>
      <x:c r="E10" t="n">
        <x:f>IF($A10="","",COUNTIFS(الفواتير!$C$6:$C$305,$A10,الفواتير!$I$6:$I$305,"&gt;0"))</x:f>
        <x:v>0</x:v>
      </x:c>
      <x:c r="F10" t="n">
        <x:f>IF($A10="","",COUNTIFS(الفواتير!$C$6:$C$305,$A10,الفواتير!$J$6:$J$305,"المتأخر"))</x:f>
        <x:v>0</x:v>
      </x:c>
      <x:c r="G10" s="70" t="n">
        <x:f>IF($A10="","",SUMIFS(الفواتير!$I$6:$I$305,الفواتير!$C$6:$C$305,$A10,الفواتير!$J$6:$J$305,"المتأخر"))</x:f>
        <x:v>0</x:v>
      </x:c>
      <x:c r="I10" s="46" t="str">
        <x:v>إجمالي المستحق</x:v>
      </x:c>
      <x:c r="J10" s="74" t="n">
        <x:f>SUM(D6:D35)</x:f>
        <x:v>0</x:v>
      </x:c>
    </x:row>
    <x:row r="11">
      <x:c r="A11" t="str">
        <x:f>IF(OR(الإعداد!A19="",ROW(الإعداد!A19)&gt;23),"",الإعداد!A19)</x:f>
        <x:v>المورد و</x:v>
      </x:c>
      <x:c r="B11" s="70" t="n">
        <x:f>IF($A11="","",SUMIF(الفواتير!$C$6:$C$305,$A11,الفواتير!$G$6:$G$305))</x:f>
        <x:v>0</x:v>
      </x:c>
      <x:c r="C11" s="70" t="n">
        <x:f>IF($A11="","",SUMIF(المدفوعات!$D$6:$D$505,$A11,المدفوعات!$F$6:$F$505))</x:f>
        <x:v>0</x:v>
      </x:c>
      <x:c r="D11" s="70" t="n">
        <x:f>IF($A11="","",SUMIF(الفواتير!$C$6:$C$305,$A11,الفواتير!$I$6:$I$305))</x:f>
        <x:v>0</x:v>
      </x:c>
      <x:c r="E11" t="n">
        <x:f>IF($A11="","",COUNTIFS(الفواتير!$C$6:$C$305,$A11,الفواتير!$I$6:$I$305,"&gt;0"))</x:f>
        <x:v>0</x:v>
      </x:c>
      <x:c r="F11" t="n">
        <x:f>IF($A11="","",COUNTIFS(الفواتير!$C$6:$C$305,$A11,الفواتير!$J$6:$J$305,"المتأخر"))</x:f>
        <x:v>0</x:v>
      </x:c>
      <x:c r="G11" s="70" t="n">
        <x:f>IF($A11="","",SUMIFS(الفواتير!$I$6:$I$305,الفواتير!$C$6:$C$305,$A11,الفواتير!$J$6:$J$305,"المتأخر"))</x:f>
        <x:v>0</x:v>
      </x:c>
    </x:row>
    <x:row r="12">
      <x:c r="A12" t="str">
        <x:f>IF(OR(الإعداد!A20="",ROW(الإعداد!A20)&gt;23),"",الإعداد!A20)</x:f>
        <x:v>المورد ز</x:v>
      </x:c>
      <x:c r="B12" s="70" t="n">
        <x:f>IF($A12="","",SUMIF(الفواتير!$C$6:$C$305,$A12,الفواتير!$G$6:$G$305))</x:f>
        <x:v>0</x:v>
      </x:c>
      <x:c r="C12" s="70" t="n">
        <x:f>IF($A12="","",SUMIF(المدفوعات!$D$6:$D$505,$A12,المدفوعات!$F$6:$F$505))</x:f>
        <x:v>0</x:v>
      </x:c>
      <x:c r="D12" s="70" t="n">
        <x:f>IF($A12="","",SUMIF(الفواتير!$C$6:$C$305,$A12,الفواتير!$I$6:$I$305))</x:f>
        <x:v>0</x:v>
      </x:c>
      <x:c r="E12" t="n">
        <x:f>IF($A12="","",COUNTIFS(الفواتير!$C$6:$C$305,$A12,الفواتير!$I$6:$I$305,"&gt;0"))</x:f>
        <x:v>0</x:v>
      </x:c>
      <x:c r="F12" t="n">
        <x:f>IF($A12="","",COUNTIFS(الفواتير!$C$6:$C$305,$A12,الفواتير!$J$6:$J$305,"المتأخر"))</x:f>
        <x:v>0</x:v>
      </x:c>
      <x:c r="G12" s="70" t="n">
        <x:f>IF($A12="","",SUMIFS(الفواتير!$I$6:$I$305,الفواتير!$C$6:$C$305,$A12,الفواتير!$J$6:$J$305,"المتأخر"))</x:f>
        <x:v>0</x:v>
      </x:c>
    </x:row>
    <x:row r="13">
      <x:c r="A13" t="str">
        <x:f>IF(OR(الإعداد!A21="",ROW(الإعداد!A21)&gt;23),"",الإعداد!A21)</x:f>
        <x:v>المورد ح</x:v>
      </x:c>
      <x:c r="B13" s="70" t="n">
        <x:f>IF($A13="","",SUMIF(الفواتير!$C$6:$C$305,$A13,الفواتير!$G$6:$G$305))</x:f>
        <x:v>0</x:v>
      </x:c>
      <x:c r="C13" s="70" t="n">
        <x:f>IF($A13="","",SUMIF(المدفوعات!$D$6:$D$505,$A13,المدفوعات!$F$6:$F$505))</x:f>
        <x:v>0</x:v>
      </x:c>
      <x:c r="D13" s="70" t="n">
        <x:f>IF($A13="","",SUMIF(الفواتير!$C$6:$C$305,$A13,الفواتير!$I$6:$I$305))</x:f>
        <x:v>0</x:v>
      </x:c>
      <x:c r="E13" t="n">
        <x:f>IF($A13="","",COUNTIFS(الفواتير!$C$6:$C$305,$A13,الفواتير!$I$6:$I$305,"&gt;0"))</x:f>
        <x:v>0</x:v>
      </x:c>
      <x:c r="F13" t="n">
        <x:f>IF($A13="","",COUNTIFS(الفواتير!$C$6:$C$305,$A13,الفواتير!$J$6:$J$305,"المتأخر"))</x:f>
        <x:v>0</x:v>
      </x:c>
      <x:c r="G13" s="70" t="n">
        <x:f>IF($A13="","",SUMIFS(الفواتير!$I$6:$I$305,الفواتير!$C$6:$C$305,$A13,الفواتير!$J$6:$J$305,"المتأخر"))</x:f>
        <x:v>0</x:v>
      </x:c>
    </x:row>
    <x:row r="14">
      <x:c r="A14" t="str">
        <x:f>IF(OR(الإعداد!A22="",ROW(الإعداد!A22)&gt;23),"",الإعداد!A22)</x:f>
        <x:v>المورد ط</x:v>
      </x:c>
      <x:c r="B14" s="70" t="n">
        <x:f>IF($A14="","",SUMIF(الفواتير!$C$6:$C$305,$A14,الفواتير!$G$6:$G$305))</x:f>
        <x:v>0</x:v>
      </x:c>
      <x:c r="C14" s="70" t="n">
        <x:f>IF($A14="","",SUMIF(المدفوعات!$D$6:$D$505,$A14,المدفوعات!$F$6:$F$505))</x:f>
        <x:v>0</x:v>
      </x:c>
      <x:c r="D14" s="70" t="n">
        <x:f>IF($A14="","",SUMIF(الفواتير!$C$6:$C$305,$A14,الفواتير!$I$6:$I$305))</x:f>
        <x:v>0</x:v>
      </x:c>
      <x:c r="E14" t="n">
        <x:f>IF($A14="","",COUNTIFS(الفواتير!$C$6:$C$305,$A14,الفواتير!$I$6:$I$305,"&gt;0"))</x:f>
        <x:v>0</x:v>
      </x:c>
      <x:c r="F14" t="n">
        <x:f>IF($A14="","",COUNTIFS(الفواتير!$C$6:$C$305,$A14,الفواتير!$J$6:$J$305,"المتأخر"))</x:f>
        <x:v>0</x:v>
      </x:c>
      <x:c r="G14" s="70" t="n">
        <x:f>IF($A14="","",SUMIFS(الفواتير!$I$6:$I$305,الفواتير!$C$6:$C$305,$A14,الفواتير!$J$6:$J$305,"المتأخر"))</x:f>
        <x:v>0</x:v>
      </x:c>
    </x:row>
    <x:row r="15">
      <x:c r="A15" t="str">
        <x:f>IF(OR(الإعداد!A23="",ROW(الإعداد!A23)&gt;23),"",الإعداد!A23)</x:f>
        <x:v>المورد ي</x:v>
      </x:c>
      <x:c r="B15" s="70" t="n">
        <x:f>IF($A15="","",SUMIF(الفواتير!$C$6:$C$305,$A15,الفواتير!$G$6:$G$305))</x:f>
        <x:v>0</x:v>
      </x:c>
      <x:c r="C15" s="70" t="n">
        <x:f>IF($A15="","",SUMIF(المدفوعات!$D$6:$D$505,$A15,المدفوعات!$F$6:$F$505))</x:f>
        <x:v>0</x:v>
      </x:c>
      <x:c r="D15" s="70" t="n">
        <x:f>IF($A15="","",SUMIF(الفواتير!$C$6:$C$305,$A15,الفواتير!$I$6:$I$305))</x:f>
        <x:v>0</x:v>
      </x:c>
      <x:c r="E15" t="n">
        <x:f>IF($A15="","",COUNTIFS(الفواتير!$C$6:$C$305,$A15,الفواتير!$I$6:$I$305,"&gt;0"))</x:f>
        <x:v>0</x:v>
      </x:c>
      <x:c r="F15" t="n">
        <x:f>IF($A15="","",COUNTIFS(الفواتير!$C$6:$C$305,$A15,الفواتير!$J$6:$J$305,"المتأخر"))</x:f>
        <x:v>0</x:v>
      </x:c>
      <x:c r="G15" s="70" t="n">
        <x:f>IF($A15="","",SUMIFS(الفواتير!$I$6:$I$305,الفواتير!$C$6:$C$305,$A15,الفواتير!$J$6:$J$305,"المتأخر"))</x:f>
        <x:v>0</x:v>
      </x:c>
    </x:row>
    <x:row r="16">
      <x:c r="A16" t="str">
        <x:f>IF(OR(الإعداد!A24="",ROW(الإعداد!A24)&gt;23),"",الإعداد!A24)</x:f>
      </x:c>
      <x:c r="B16" s="70" t="str">
        <x:f>IF($A16="","",SUMIF(الفواتير!$C$6:$C$305,$A16,الفواتير!$G$6:$G$305))</x:f>
      </x:c>
      <x:c r="C16" s="70" t="str">
        <x:f>IF($A16="","",SUMIF(المدفوعات!$D$6:$D$505,$A16,المدفوعات!$F$6:$F$505))</x:f>
      </x:c>
      <x:c r="D16" s="70" t="str">
        <x:f>IF($A16="","",SUMIF(الفواتير!$C$6:$C$305,$A16,الفواتير!$I$6:$I$305))</x:f>
      </x:c>
      <x:c r="E16" t="str">
        <x:f>IF($A16="","",COUNTIFS(الفواتير!$C$6:$C$305,$A16,الفواتير!$I$6:$I$305,"&gt;0"))</x:f>
      </x:c>
      <x:c r="F16" t="str">
        <x:f>IF($A16="","",COUNTIFS(الفواتير!$C$6:$C$305,$A16,الفواتير!$J$6:$J$305,"المتأخر"))</x:f>
      </x:c>
      <x:c r="G16" s="70" t="str">
        <x:f>IF($A16="","",SUMIFS(الفواتير!$I$6:$I$305,الفواتير!$C$6:$C$305,$A16,الفواتير!$J$6:$J$305,"المتأخر"))</x:f>
      </x:c>
    </x:row>
    <x:row r="17">
      <x:c r="A17" t="str">
        <x:f>IF(OR(الإعداد!A25="",ROW(الإعداد!A25)&gt;23),"",الإعداد!A25)</x:f>
      </x:c>
      <x:c r="B17" s="70" t="str">
        <x:f>IF($A17="","",SUMIF(الفواتير!$C$6:$C$305,$A17,الفواتير!$G$6:$G$305))</x:f>
      </x:c>
      <x:c r="C17" s="70" t="str">
        <x:f>IF($A17="","",SUMIF(المدفوعات!$D$6:$D$505,$A17,المدفوعات!$F$6:$F$505))</x:f>
      </x:c>
      <x:c r="D17" s="70" t="str">
        <x:f>IF($A17="","",SUMIF(الفواتير!$C$6:$C$305,$A17,الفواتير!$I$6:$I$305))</x:f>
      </x:c>
      <x:c r="E17" t="str">
        <x:f>IF($A17="","",COUNTIFS(الفواتير!$C$6:$C$305,$A17,الفواتير!$I$6:$I$305,"&gt;0"))</x:f>
      </x:c>
      <x:c r="F17" t="str">
        <x:f>IF($A17="","",COUNTIFS(الفواتير!$C$6:$C$305,$A17,الفواتير!$J$6:$J$305,"المتأخر"))</x:f>
      </x:c>
      <x:c r="G17" s="70" t="str">
        <x:f>IF($A17="","",SUMIFS(الفواتير!$I$6:$I$305,الفواتير!$C$6:$C$305,$A17,الفواتير!$J$6:$J$305,"المتأخر"))</x:f>
      </x:c>
    </x:row>
    <x:row r="18">
      <x:c r="A18" t="str">
        <x:f>IF(OR(الإعداد!A26="",ROW(الإعداد!A26)&gt;23),"",الإعداد!A26)</x:f>
      </x:c>
      <x:c r="B18" s="70" t="str">
        <x:f>IF($A18="","",SUMIF(الفواتير!$C$6:$C$305,$A18,الفواتير!$G$6:$G$305))</x:f>
      </x:c>
      <x:c r="C18" s="70" t="str">
        <x:f>IF($A18="","",SUMIF(المدفوعات!$D$6:$D$505,$A18,المدفوعات!$F$6:$F$505))</x:f>
      </x:c>
      <x:c r="D18" s="70" t="str">
        <x:f>IF($A18="","",SUMIF(الفواتير!$C$6:$C$305,$A18,الفواتير!$I$6:$I$305))</x:f>
      </x:c>
      <x:c r="E18" t="str">
        <x:f>IF($A18="","",COUNTIFS(الفواتير!$C$6:$C$305,$A18,الفواتير!$I$6:$I$305,"&gt;0"))</x:f>
      </x:c>
      <x:c r="F18" t="str">
        <x:f>IF($A18="","",COUNTIFS(الفواتير!$C$6:$C$305,$A18,الفواتير!$J$6:$J$305,"المتأخر"))</x:f>
      </x:c>
      <x:c r="G18" s="70" t="str">
        <x:f>IF($A18="","",SUMIFS(الفواتير!$I$6:$I$305,الفواتير!$C$6:$C$305,$A18,الفواتير!$J$6:$J$305,"المتأخر"))</x:f>
      </x:c>
    </x:row>
    <x:row r="19">
      <x:c r="A19" t="str">
        <x:f>IF(OR(الإعداد!A27="",ROW(الإعداد!A27)&gt;23),"",الإعداد!A27)</x:f>
      </x:c>
      <x:c r="B19" s="70" t="str">
        <x:f>IF($A19="","",SUMIF(الفواتير!$C$6:$C$305,$A19,الفواتير!$G$6:$G$305))</x:f>
      </x:c>
      <x:c r="C19" s="70" t="str">
        <x:f>IF($A19="","",SUMIF(المدفوعات!$D$6:$D$505,$A19,المدفوعات!$F$6:$F$505))</x:f>
      </x:c>
      <x:c r="D19" s="70" t="str">
        <x:f>IF($A19="","",SUMIF(الفواتير!$C$6:$C$305,$A19,الفواتير!$I$6:$I$305))</x:f>
      </x:c>
      <x:c r="E19" t="str">
        <x:f>IF($A19="","",COUNTIFS(الفواتير!$C$6:$C$305,$A19,الفواتير!$I$6:$I$305,"&gt;0"))</x:f>
      </x:c>
      <x:c r="F19" t="str">
        <x:f>IF($A19="","",COUNTIFS(الفواتير!$C$6:$C$305,$A19,الفواتير!$J$6:$J$305,"المتأخر"))</x:f>
      </x:c>
      <x:c r="G19" s="70" t="str">
        <x:f>IF($A19="","",SUMIFS(الفواتير!$I$6:$I$305,الفواتير!$C$6:$C$305,$A19,الفواتير!$J$6:$J$305,"المتأخر"))</x:f>
      </x:c>
    </x:row>
    <x:row r="20">
      <x:c r="A20" t="str">
        <x:f>IF(OR(الإعداد!A28="",ROW(الإعداد!A28)&gt;23),"",الإعداد!A28)</x:f>
      </x:c>
      <x:c r="B20" s="70" t="str">
        <x:f>IF($A20="","",SUMIF(الفواتير!$C$6:$C$305,$A20,الفواتير!$G$6:$G$305))</x:f>
      </x:c>
      <x:c r="C20" s="70" t="str">
        <x:f>IF($A20="","",SUMIF(المدفوعات!$D$6:$D$505,$A20,المدفوعات!$F$6:$F$505))</x:f>
      </x:c>
      <x:c r="D20" s="70" t="str">
        <x:f>IF($A20="","",SUMIF(الفواتير!$C$6:$C$305,$A20,الفواتير!$I$6:$I$305))</x:f>
      </x:c>
      <x:c r="E20" t="str">
        <x:f>IF($A20="","",COUNTIFS(الفواتير!$C$6:$C$305,$A20,الفواتير!$I$6:$I$305,"&gt;0"))</x:f>
      </x:c>
      <x:c r="F20" t="str">
        <x:f>IF($A20="","",COUNTIFS(الفواتير!$C$6:$C$305,$A20,الفواتير!$J$6:$J$305,"المتأخر"))</x:f>
      </x:c>
      <x:c r="G20" s="70" t="str">
        <x:f>IF($A20="","",SUMIFS(الفواتير!$I$6:$I$305,الفواتير!$C$6:$C$305,$A20,الفواتير!$J$6:$J$305,"المتأخر"))</x:f>
      </x:c>
    </x:row>
    <x:row r="21">
      <x:c r="A21" t="str">
        <x:f>IF(OR(الإعداد!A29="",ROW(الإعداد!A29)&gt;23),"",الإعداد!A29)</x:f>
      </x:c>
      <x:c r="B21" s="70" t="str">
        <x:f>IF($A21="","",SUMIF(الفواتير!$C$6:$C$305,$A21,الفواتير!$G$6:$G$305))</x:f>
      </x:c>
      <x:c r="C21" s="70" t="str">
        <x:f>IF($A21="","",SUMIF(المدفوعات!$D$6:$D$505,$A21,المدفوعات!$F$6:$F$505))</x:f>
      </x:c>
      <x:c r="D21" s="70" t="str">
        <x:f>IF($A21="","",SUMIF(الفواتير!$C$6:$C$305,$A21,الفواتير!$I$6:$I$305))</x:f>
      </x:c>
      <x:c r="E21" t="str">
        <x:f>IF($A21="","",COUNTIFS(الفواتير!$C$6:$C$305,$A21,الفواتير!$I$6:$I$305,"&gt;0"))</x:f>
      </x:c>
      <x:c r="F21" t="str">
        <x:f>IF($A21="","",COUNTIFS(الفواتير!$C$6:$C$305,$A21,الفواتير!$J$6:$J$305,"المتأخر"))</x:f>
      </x:c>
      <x:c r="G21" s="70" t="str">
        <x:f>IF($A21="","",SUMIFS(الفواتير!$I$6:$I$305,الفواتير!$C$6:$C$305,$A21,الفواتير!$J$6:$J$305,"المتأخر"))</x:f>
      </x:c>
    </x:row>
    <x:row r="22">
      <x:c r="A22" t="str">
        <x:f>IF(OR(الإعداد!A30="",ROW(الإعداد!A30)&gt;23),"",الإعداد!A30)</x:f>
      </x:c>
      <x:c r="B22" s="70" t="str">
        <x:f>IF($A22="","",SUMIF(الفواتير!$C$6:$C$305,$A22,الفواتير!$G$6:$G$305))</x:f>
      </x:c>
      <x:c r="C22" s="70" t="str">
        <x:f>IF($A22="","",SUMIF(المدفوعات!$D$6:$D$505,$A22,المدفوعات!$F$6:$F$505))</x:f>
      </x:c>
      <x:c r="D22" s="70" t="str">
        <x:f>IF($A22="","",SUMIF(الفواتير!$C$6:$C$305,$A22,الفواتير!$I$6:$I$305))</x:f>
      </x:c>
      <x:c r="E22" t="str">
        <x:f>IF($A22="","",COUNTIFS(الفواتير!$C$6:$C$305,$A22,الفواتير!$I$6:$I$305,"&gt;0"))</x:f>
      </x:c>
      <x:c r="F22" t="str">
        <x:f>IF($A22="","",COUNTIFS(الفواتير!$C$6:$C$305,$A22,الفواتير!$J$6:$J$305,"المتأخر"))</x:f>
      </x:c>
      <x:c r="G22" s="70" t="str">
        <x:f>IF($A22="","",SUMIFS(الفواتير!$I$6:$I$305,الفواتير!$C$6:$C$305,$A22,الفواتير!$J$6:$J$305,"المتأخر"))</x:f>
      </x:c>
    </x:row>
    <x:row r="23">
      <x:c r="A23" t="str">
        <x:f>IF(OR(الإعداد!A31="",ROW(الإعداد!A31)&gt;23),"",الإعداد!A31)</x:f>
      </x:c>
      <x:c r="B23" s="70" t="str">
        <x:f>IF($A23="","",SUMIF(الفواتير!$C$6:$C$305,$A23,الفواتير!$G$6:$G$305))</x:f>
      </x:c>
      <x:c r="C23" s="70" t="str">
        <x:f>IF($A23="","",SUMIF(المدفوعات!$D$6:$D$505,$A23,المدفوعات!$F$6:$F$505))</x:f>
      </x:c>
      <x:c r="D23" s="70" t="str">
        <x:f>IF($A23="","",SUMIF(الفواتير!$C$6:$C$305,$A23,الفواتير!$I$6:$I$305))</x:f>
      </x:c>
      <x:c r="E23" t="str">
        <x:f>IF($A23="","",COUNTIFS(الفواتير!$C$6:$C$305,$A23,الفواتير!$I$6:$I$305,"&gt;0"))</x:f>
      </x:c>
      <x:c r="F23" t="str">
        <x:f>IF($A23="","",COUNTIFS(الفواتير!$C$6:$C$305,$A23,الفواتير!$J$6:$J$305,"المتأخر"))</x:f>
      </x:c>
      <x:c r="G23" s="70" t="str">
        <x:f>IF($A23="","",SUMIFS(الفواتير!$I$6:$I$305,الفواتير!$C$6:$C$305,$A23,الفواتير!$J$6:$J$305,"المتأخر"))</x:f>
      </x:c>
    </x:row>
    <x:row r="24">
      <x:c r="A24" t="str">
        <x:f>IF(OR(الإعداد!A32="",ROW(الإعداد!A32)&gt;23),"",الإعداد!A32)</x:f>
      </x:c>
      <x:c r="B24" s="70" t="str">
        <x:f>IF($A24="","",SUMIF(الفواتير!$C$6:$C$305,$A24,الفواتير!$G$6:$G$305))</x:f>
      </x:c>
      <x:c r="C24" s="70" t="str">
        <x:f>IF($A24="","",SUMIF(المدفوعات!$D$6:$D$505,$A24,المدفوعات!$F$6:$F$505))</x:f>
      </x:c>
      <x:c r="D24" s="70" t="str">
        <x:f>IF($A24="","",SUMIF(الفواتير!$C$6:$C$305,$A24,الفواتير!$I$6:$I$305))</x:f>
      </x:c>
      <x:c r="E24" t="str">
        <x:f>IF($A24="","",COUNTIFS(الفواتير!$C$6:$C$305,$A24,الفواتير!$I$6:$I$305,"&gt;0"))</x:f>
      </x:c>
      <x:c r="F24" t="str">
        <x:f>IF($A24="","",COUNTIFS(الفواتير!$C$6:$C$305,$A24,الفواتير!$J$6:$J$305,"المتأخر"))</x:f>
      </x:c>
      <x:c r="G24" s="70" t="str">
        <x:f>IF($A24="","",SUMIFS(الفواتير!$I$6:$I$305,الفواتير!$C$6:$C$305,$A24,الفواتير!$J$6:$J$305,"المتأخر"))</x:f>
      </x:c>
    </x:row>
    <x:row r="25">
      <x:c r="A25" t="str">
        <x:f>IF(OR(الإعداد!A33="",ROW(الإعداد!A33)&gt;23),"",الإعداد!A33)</x:f>
      </x:c>
      <x:c r="B25" s="70" t="str">
        <x:f>IF($A25="","",SUMIF(الفواتير!$C$6:$C$305,$A25,الفواتير!$G$6:$G$305))</x:f>
      </x:c>
      <x:c r="C25" s="70" t="str">
        <x:f>IF($A25="","",SUMIF(المدفوعات!$D$6:$D$505,$A25,المدفوعات!$F$6:$F$505))</x:f>
      </x:c>
      <x:c r="D25" s="70" t="str">
        <x:f>IF($A25="","",SUMIF(الفواتير!$C$6:$C$305,$A25,الفواتير!$I$6:$I$305))</x:f>
      </x:c>
      <x:c r="E25" t="str">
        <x:f>IF($A25="","",COUNTIFS(الفواتير!$C$6:$C$305,$A25,الفواتير!$I$6:$I$305,"&gt;0"))</x:f>
      </x:c>
      <x:c r="F25" t="str">
        <x:f>IF($A25="","",COUNTIFS(الفواتير!$C$6:$C$305,$A25,الفواتير!$J$6:$J$305,"المتأخر"))</x:f>
      </x:c>
      <x:c r="G25" s="70" t="str">
        <x:f>IF($A25="","",SUMIFS(الفواتير!$I$6:$I$305,الفواتير!$C$6:$C$305,$A25,الفواتير!$J$6:$J$305,"المتأخر"))</x:f>
      </x:c>
    </x:row>
    <x:row r="26">
      <x:c r="A26" t="str">
        <x:f>IF(OR(الإعداد!A34="",ROW(الإعداد!A34)&gt;23),"",الإعداد!A34)</x:f>
      </x:c>
      <x:c r="B26" s="70" t="str">
        <x:f>IF($A26="","",SUMIF(الفواتير!$C$6:$C$305,$A26,الفواتير!$G$6:$G$305))</x:f>
      </x:c>
      <x:c r="C26" s="70" t="str">
        <x:f>IF($A26="","",SUMIF(المدفوعات!$D$6:$D$505,$A26,المدفوعات!$F$6:$F$505))</x:f>
      </x:c>
      <x:c r="D26" s="70" t="str">
        <x:f>IF($A26="","",SUMIF(الفواتير!$C$6:$C$305,$A26,الفواتير!$I$6:$I$305))</x:f>
      </x:c>
      <x:c r="E26" t="str">
        <x:f>IF($A26="","",COUNTIFS(الفواتير!$C$6:$C$305,$A26,الفواتير!$I$6:$I$305,"&gt;0"))</x:f>
      </x:c>
      <x:c r="F26" t="str">
        <x:f>IF($A26="","",COUNTIFS(الفواتير!$C$6:$C$305,$A26,الفواتير!$J$6:$J$305,"المتأخر"))</x:f>
      </x:c>
      <x:c r="G26" s="70" t="str">
        <x:f>IF($A26="","",SUMIFS(الفواتير!$I$6:$I$305,الفواتير!$C$6:$C$305,$A26,الفواتير!$J$6:$J$305,"المتأخر"))</x:f>
      </x:c>
    </x:row>
    <x:row r="27">
      <x:c r="A27" t="str">
        <x:f>IF(OR(الإعداد!A35="",ROW(الإعداد!A35)&gt;23),"",الإعداد!A35)</x:f>
      </x:c>
      <x:c r="B27" s="70" t="str">
        <x:f>IF($A27="","",SUMIF(الفواتير!$C$6:$C$305,$A27,الفواتير!$G$6:$G$305))</x:f>
      </x:c>
      <x:c r="C27" s="70" t="str">
        <x:f>IF($A27="","",SUMIF(المدفوعات!$D$6:$D$505,$A27,المدفوعات!$F$6:$F$505))</x:f>
      </x:c>
      <x:c r="D27" s="70" t="str">
        <x:f>IF($A27="","",SUMIF(الفواتير!$C$6:$C$305,$A27,الفواتير!$I$6:$I$305))</x:f>
      </x:c>
      <x:c r="E27" t="str">
        <x:f>IF($A27="","",COUNTIFS(الفواتير!$C$6:$C$305,$A27,الفواتير!$I$6:$I$305,"&gt;0"))</x:f>
      </x:c>
      <x:c r="F27" t="str">
        <x:f>IF($A27="","",COUNTIFS(الفواتير!$C$6:$C$305,$A27,الفواتير!$J$6:$J$305,"المتأخر"))</x:f>
      </x:c>
      <x:c r="G27" s="70" t="str">
        <x:f>IF($A27="","",SUMIFS(الفواتير!$I$6:$I$305,الفواتير!$C$6:$C$305,$A27,الفواتير!$J$6:$J$305,"المتأخر"))</x:f>
      </x:c>
    </x:row>
    <x:row r="28">
      <x:c r="A28" t="str">
        <x:f>IF(OR(الإعداد!A36="",ROW(الإعداد!A36)&gt;23),"",الإعداد!A36)</x:f>
      </x:c>
      <x:c r="B28" s="70" t="str">
        <x:f>IF($A28="","",SUMIF(الفواتير!$C$6:$C$305,$A28,الفواتير!$G$6:$G$305))</x:f>
      </x:c>
      <x:c r="C28" s="70" t="str">
        <x:f>IF($A28="","",SUMIF(المدفوعات!$D$6:$D$505,$A28,المدفوعات!$F$6:$F$505))</x:f>
      </x:c>
      <x:c r="D28" s="70" t="str">
        <x:f>IF($A28="","",SUMIF(الفواتير!$C$6:$C$305,$A28,الفواتير!$I$6:$I$305))</x:f>
      </x:c>
      <x:c r="E28" t="str">
        <x:f>IF($A28="","",COUNTIFS(الفواتير!$C$6:$C$305,$A28,الفواتير!$I$6:$I$305,"&gt;0"))</x:f>
      </x:c>
      <x:c r="F28" t="str">
        <x:f>IF($A28="","",COUNTIFS(الفواتير!$C$6:$C$305,$A28,الفواتير!$J$6:$J$305,"المتأخر"))</x:f>
      </x:c>
      <x:c r="G28" s="70" t="str">
        <x:f>IF($A28="","",SUMIFS(الفواتير!$I$6:$I$305,الفواتير!$C$6:$C$305,$A28,الفواتير!$J$6:$J$305,"المتأخر"))</x:f>
      </x:c>
    </x:row>
    <x:row r="29">
      <x:c r="A29" t="str">
        <x:f>IF(OR(الإعداد!A37="",ROW(الإعداد!A37)&gt;23),"",الإعداد!A37)</x:f>
      </x:c>
      <x:c r="B29" s="70" t="str">
        <x:f>IF($A29="","",SUMIF(الفواتير!$C$6:$C$305,$A29,الفواتير!$G$6:$G$305))</x:f>
      </x:c>
      <x:c r="C29" s="70" t="str">
        <x:f>IF($A29="","",SUMIF(المدفوعات!$D$6:$D$505,$A29,المدفوعات!$F$6:$F$505))</x:f>
      </x:c>
      <x:c r="D29" s="70" t="str">
        <x:f>IF($A29="","",SUMIF(الفواتير!$C$6:$C$305,$A29,الفواتير!$I$6:$I$305))</x:f>
      </x:c>
      <x:c r="E29" t="str">
        <x:f>IF($A29="","",COUNTIFS(الفواتير!$C$6:$C$305,$A29,الفواتير!$I$6:$I$305,"&gt;0"))</x:f>
      </x:c>
      <x:c r="F29" t="str">
        <x:f>IF($A29="","",COUNTIFS(الفواتير!$C$6:$C$305,$A29,الفواتير!$J$6:$J$305,"المتأخر"))</x:f>
      </x:c>
      <x:c r="G29" s="70" t="str">
        <x:f>IF($A29="","",SUMIFS(الفواتير!$I$6:$I$305,الفواتير!$C$6:$C$305,$A29,الفواتير!$J$6:$J$305,"المتأخر"))</x:f>
      </x:c>
    </x:row>
    <x:row r="30">
      <x:c r="A30" t="str">
        <x:f>IF(OR(الإعداد!A38="",ROW(الإعداد!A38)&gt;23),"",الإعداد!A38)</x:f>
      </x:c>
      <x:c r="B30" s="70" t="str">
        <x:f>IF($A30="","",SUMIF(الفواتير!$C$6:$C$305,$A30,الفواتير!$G$6:$G$305))</x:f>
      </x:c>
      <x:c r="C30" s="70" t="str">
        <x:f>IF($A30="","",SUMIF(المدفوعات!$D$6:$D$505,$A30,المدفوعات!$F$6:$F$505))</x:f>
      </x:c>
      <x:c r="D30" s="70" t="str">
        <x:f>IF($A30="","",SUMIF(الفواتير!$C$6:$C$305,$A30,الفواتير!$I$6:$I$305))</x:f>
      </x:c>
      <x:c r="E30" t="str">
        <x:f>IF($A30="","",COUNTIFS(الفواتير!$C$6:$C$305,$A30,الفواتير!$I$6:$I$305,"&gt;0"))</x:f>
      </x:c>
      <x:c r="F30" t="str">
        <x:f>IF($A30="","",COUNTIFS(الفواتير!$C$6:$C$305,$A30,الفواتير!$J$6:$J$305,"المتأخر"))</x:f>
      </x:c>
      <x:c r="G30" s="70" t="str">
        <x:f>IF($A30="","",SUMIFS(الفواتير!$I$6:$I$305,الفواتير!$C$6:$C$305,$A30,الفواتير!$J$6:$J$305,"المتأخر"))</x:f>
      </x:c>
    </x:row>
    <x:row r="31">
      <x:c r="A31" t="str">
        <x:f>IF(OR(الإعداد!A39="",ROW(الإعداد!A39)&gt;23),"",الإعداد!A39)</x:f>
      </x:c>
      <x:c r="B31" s="70" t="str">
        <x:f>IF($A31="","",SUMIF(الفواتير!$C$6:$C$305,$A31,الفواتير!$G$6:$G$305))</x:f>
      </x:c>
      <x:c r="C31" s="70" t="str">
        <x:f>IF($A31="","",SUMIF(المدفوعات!$D$6:$D$505,$A31,المدفوعات!$F$6:$F$505))</x:f>
      </x:c>
      <x:c r="D31" s="70" t="str">
        <x:f>IF($A31="","",SUMIF(الفواتير!$C$6:$C$305,$A31,الفواتير!$I$6:$I$305))</x:f>
      </x:c>
      <x:c r="E31" t="str">
        <x:f>IF($A31="","",COUNTIFS(الفواتير!$C$6:$C$305,$A31,الفواتير!$I$6:$I$305,"&gt;0"))</x:f>
      </x:c>
      <x:c r="F31" t="str">
        <x:f>IF($A31="","",COUNTIFS(الفواتير!$C$6:$C$305,$A31,الفواتير!$J$6:$J$305,"المتأخر"))</x:f>
      </x:c>
      <x:c r="G31" s="70" t="str">
        <x:f>IF($A31="","",SUMIFS(الفواتير!$I$6:$I$305,الفواتير!$C$6:$C$305,$A31,الفواتير!$J$6:$J$305,"المتأخر"))</x:f>
      </x:c>
    </x:row>
    <x:row r="32">
      <x:c r="A32" t="str">
        <x:f>IF(OR(الإعداد!A40="",ROW(الإعداد!A40)&gt;23),"",الإعداد!A40)</x:f>
      </x:c>
      <x:c r="B32" s="70" t="str">
        <x:f>IF($A32="","",SUMIF(الفواتير!$C$6:$C$305,$A32,الفواتير!$G$6:$G$305))</x:f>
      </x:c>
      <x:c r="C32" s="70" t="str">
        <x:f>IF($A32="","",SUMIF(المدفوعات!$D$6:$D$505,$A32,المدفوعات!$F$6:$F$505))</x:f>
      </x:c>
      <x:c r="D32" s="70" t="str">
        <x:f>IF($A32="","",SUMIF(الفواتير!$C$6:$C$305,$A32,الفواتير!$I$6:$I$305))</x:f>
      </x:c>
      <x:c r="E32" t="str">
        <x:f>IF($A32="","",COUNTIFS(الفواتير!$C$6:$C$305,$A32,الفواتير!$I$6:$I$305,"&gt;0"))</x:f>
      </x:c>
      <x:c r="F32" t="str">
        <x:f>IF($A32="","",COUNTIFS(الفواتير!$C$6:$C$305,$A32,الفواتير!$J$6:$J$305,"المتأخر"))</x:f>
      </x:c>
      <x:c r="G32" s="70" t="str">
        <x:f>IF($A32="","",SUMIFS(الفواتير!$I$6:$I$305,الفواتير!$C$6:$C$305,$A32,الفواتير!$J$6:$J$305,"المتأخر"))</x:f>
      </x:c>
    </x:row>
    <x:row r="33">
      <x:c r="A33" t="str">
        <x:f>IF(OR(الإعداد!A41="",ROW(الإعداد!A41)&gt;23),"",الإعداد!A41)</x:f>
      </x:c>
      <x:c r="B33" s="70" t="str">
        <x:f>IF($A33="","",SUMIF(الفواتير!$C$6:$C$305,$A33,الفواتير!$G$6:$G$305))</x:f>
      </x:c>
      <x:c r="C33" s="70" t="str">
        <x:f>IF($A33="","",SUMIF(المدفوعات!$D$6:$D$505,$A33,المدفوعات!$F$6:$F$505))</x:f>
      </x:c>
      <x:c r="D33" s="70" t="str">
        <x:f>IF($A33="","",SUMIF(الفواتير!$C$6:$C$305,$A33,الفواتير!$I$6:$I$305))</x:f>
      </x:c>
      <x:c r="E33" t="str">
        <x:f>IF($A33="","",COUNTIFS(الفواتير!$C$6:$C$305,$A33,الفواتير!$I$6:$I$305,"&gt;0"))</x:f>
      </x:c>
      <x:c r="F33" t="str">
        <x:f>IF($A33="","",COUNTIFS(الفواتير!$C$6:$C$305,$A33,الفواتير!$J$6:$J$305,"المتأخر"))</x:f>
      </x:c>
      <x:c r="G33" s="70" t="str">
        <x:f>IF($A33="","",SUMIFS(الفواتير!$I$6:$I$305,الفواتير!$C$6:$C$305,$A33,الفواتير!$J$6:$J$305,"المتأخر"))</x:f>
      </x:c>
    </x:row>
    <x:row r="34">
      <x:c r="A34" t="str">
        <x:f>IF(OR(الإعداد!A42="",ROW(الإعداد!A42)&gt;23),"",الإعداد!A42)</x:f>
      </x:c>
      <x:c r="B34" s="70" t="str">
        <x:f>IF($A34="","",SUMIF(الفواتير!$C$6:$C$305,$A34,الفواتير!$G$6:$G$305))</x:f>
      </x:c>
      <x:c r="C34" s="70" t="str">
        <x:f>IF($A34="","",SUMIF(المدفوعات!$D$6:$D$505,$A34,المدفوعات!$F$6:$F$505))</x:f>
      </x:c>
      <x:c r="D34" s="70" t="str">
        <x:f>IF($A34="","",SUMIF(الفواتير!$C$6:$C$305,$A34,الفواتير!$I$6:$I$305))</x:f>
      </x:c>
      <x:c r="E34" t="str">
        <x:f>IF($A34="","",COUNTIFS(الفواتير!$C$6:$C$305,$A34,الفواتير!$I$6:$I$305,"&gt;0"))</x:f>
      </x:c>
      <x:c r="F34" t="str">
        <x:f>IF($A34="","",COUNTIFS(الفواتير!$C$6:$C$305,$A34,الفواتير!$J$6:$J$305,"المتأخر"))</x:f>
      </x:c>
      <x:c r="G34" s="70" t="str">
        <x:f>IF($A34="","",SUMIFS(الفواتير!$I$6:$I$305,الفواتير!$C$6:$C$305,$A34,الفواتير!$J$6:$J$305,"المتأخر"))</x:f>
      </x:c>
    </x:row>
    <x:row r="35">
      <x:c r="A35" t="str">
        <x:f>IF(OR(الإعداد!A43="",ROW(الإعداد!A43)&gt;23),"",الإعداد!A43)</x:f>
      </x:c>
      <x:c r="B35" s="70" t="str">
        <x:f>IF($A35="","",SUMIF(الفواتير!$C$6:$C$305,$A35,الفواتير!$G$6:$G$305))</x:f>
      </x:c>
      <x:c r="C35" s="70" t="str">
        <x:f>IF($A35="","",SUMIF(المدفوعات!$D$6:$D$505,$A35,المدفوعات!$F$6:$F$505))</x:f>
      </x:c>
      <x:c r="D35" s="70" t="str">
        <x:f>IF($A35="","",SUMIF(الفواتير!$C$6:$C$305,$A35,الفواتير!$I$6:$I$305))</x:f>
      </x:c>
      <x:c r="E35" t="str">
        <x:f>IF($A35="","",COUNTIFS(الفواتير!$C$6:$C$305,$A35,الفواتير!$I$6:$I$305,"&gt;0"))</x:f>
      </x:c>
      <x:c r="F35" t="str">
        <x:f>IF($A35="","",COUNTIFS(الفواتير!$C$6:$C$305,$A35,الفواتير!$J$6:$J$305,"المتأخر"))</x:f>
      </x:c>
      <x:c r="G35" s="70" t="str">
        <x:f>IF($A35="","",SUMIFS(الفواتير!$I$6:$I$305,الفواتير!$C$6:$C$305,$A35,الفواتير!$J$6:$J$305,"المتأخر"))</x:f>
      </x:c>
    </x:row>
  </x:sheetData>
  <x:mergeCells>
    <x:mergeCell ref="A1:J2"/>
    <x:mergeCell ref="A3:J3"/>
    <x:mergeCell ref="I5:J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>
      <x:c r="A1" s="4" t="str">
        <x:v>الاحتياجات النقدية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11" t="str">
        <x:v>عرض قصير الأجل للفواتير غير المدفوعة حسب أفق الاستحقاق.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>
      <x:c r="A5" s="49" t="str">
        <x:v>الأفق</x:v>
      </x:c>
      <x:c r="B5" s="49" t="str">
        <x:v>المستحق</x:v>
      </x:c>
      <x:c r="C5" s="49" t="str">
        <x:v>الفواتير</x:v>
      </x:c>
      <x:c r="D5" s="49" t="str">
        <x:v>أقرب استحقاق</x:v>
      </x:c>
      <x:c r="E5" s="49" t="str">
        <x:v>ملاحظات</x:v>
      </x:c>
      <x:c r="F5"/>
      <x:c r="G5"/>
      <x:c r="H5"/>
      <x:c r="I5"/>
      <x:c r="J5"/>
    </x:row>
    <x:row r="6">
      <x:c r="A6" t="str">
        <x:v>المتأخر</x:v>
      </x:c>
      <x:c r="B6" s="94" t="n">
        <x:f>SUMIFS(الفواتير!$I$6:$I$305,الفواتير!$I$6:$I$305,"&gt;0",الفواتير!$F$6:$F$305,"&lt;"&amp;TODAY())</x:f>
        <x:v>0</x:v>
      </x:c>
      <x:c r="C6" s="89" t="n">
        <x:f>COUNTIFS(الفواتير!$I$6:$I$305,"&gt;0",الفواتير!$F$6:$F$305,"&lt;"&amp;TODAY())</x:f>
        <x:v>0</x:v>
      </x:c>
      <x:c r="D6" s="76" t="str">
        <x:f>IF(C6=0,"",MIN(IF((الفواتير!$I$6:$I$305&gt;0)*(الفواتير!$F$6:$F$305&lt;TODAY()),الفواتير!$F$6:$F$305)))</x:f>
      </x:c>
      <x:c r="E6" t="str">
        <x:v>متأخر بالفعل</x:v>
      </x:c>
    </x:row>
    <x:row r="7">
      <x:c r="A7" t="str">
        <x:v>مستحق خلال 7 أيام</x:v>
      </x:c>
      <x:c r="B7" s="94" t="n">
        <x:f>SUMIFS(الفواتير!$I$6:$I$305,الفواتير!$I$6:$I$305,"&gt;0",الفواتير!$F$6:$F$305,"&gt;="&amp;TODAY(),الفواتير!$F$6:$F$305,"&lt;="&amp;TODAY()+7)</x:f>
        <x:v>0</x:v>
      </x:c>
      <x:c r="C7" s="89" t="n">
        <x:f>COUNTIFS(الفواتير!$I$6:$I$305,"&gt;0",الفواتير!$F$6:$F$305,"&gt;="&amp;TODAY(),الفواتير!$F$6:$F$305,"&lt;="&amp;TODAY()+7)</x:f>
        <x:v>0</x:v>
      </x:c>
      <x:c r="D7" s="76" t="str">
        <x:f>IF(C7=0,"",MIN(IF((الفواتير!$I$6:$I$305&gt;0)*(الفواتير!$F$6:$F$305&gt;=TODAY())*(الفواتير!$F$6:$F$305&lt;=TODAY()+7),الفواتير!$F$6:$F$305)))</x:f>
      </x:c>
      <x:c r="E7" t="str">
        <x:v>مستحق اليوم وحتى 7 أيام</x:v>
      </x:c>
    </x:row>
    <x:row r="8">
      <x:c r="A8" t="str">
        <x:v>مستحق خلال 8–30 يومًا</x:v>
      </x:c>
      <x:c r="B8" s="94" t="n">
        <x:f>SUMIFS(الفواتير!$I$6:$I$305,الفواتير!$I$6:$I$305,"&gt;0",الفواتير!$F$6:$F$305,"&gt;"&amp;TODAY()+7,الفواتير!$F$6:$F$305,"&lt;="&amp;TODAY()+30)</x:f>
        <x:v>0</x:v>
      </x:c>
      <x:c r="C8" s="89" t="n">
        <x:f>COUNTIFS(الفواتير!$I$6:$I$305,"&gt;0",الفواتير!$F$6:$F$305,"&gt;"&amp;TODAY()+7,الفواتير!$F$6:$F$305,"&lt;="&amp;TODAY()+30)</x:f>
        <x:v>0</x:v>
      </x:c>
      <x:c r="D8" s="76" t="str">
        <x:f>IF(C8=0,"",MIN(IF((الفواتير!$I$6:$I$305&gt;0)*(الفواتير!$F$6:$F$305&gt;TODAY()+7)*(الفواتير!$F$6:$F$305&lt;=TODAY()+30),الفواتير!$F$6:$F$305)))</x:f>
      </x:c>
      <x:c r="E8" t="str">
        <x:v>مستحق خلال 8 إلى 30 يومًا</x:v>
      </x:c>
    </x:row>
    <x:row r="9">
      <x:c r="A9" t="str">
        <x:v>مستحق خلال 31–60 يومًا</x:v>
      </x:c>
      <x:c r="B9" s="94" t="n">
        <x:f>SUMIFS(الفواتير!$I$6:$I$305,الفواتير!$I$6:$I$305,"&gt;0",الفواتير!$F$6:$F$305,"&gt;"&amp;TODAY()+30,الفواتير!$F$6:$F$305,"&lt;="&amp;TODAY()+60)</x:f>
        <x:v>0</x:v>
      </x:c>
      <x:c r="C9" s="89" t="n">
        <x:f>COUNTIFS(الفواتير!$I$6:$I$305,"&gt;0",الفواتير!$F$6:$F$305,"&gt;"&amp;TODAY()+30,الفواتير!$F$6:$F$305,"&lt;="&amp;TODAY()+60)</x:f>
        <x:v>0</x:v>
      </x:c>
      <x:c r="D9" s="76" t="str">
        <x:f>IF(C9=0,"",MIN(IF((الفواتير!$I$6:$I$305&gt;0)*(الفواتير!$F$6:$F$305&gt;TODAY()+30)*(الفواتير!$F$6:$F$305&lt;=TODAY()+60),الفواتير!$F$6:$F$305)))</x:f>
      </x:c>
      <x:c r="E9" t="str">
        <x:v>مستحق خلال 31 إلى 60 يومًا</x:v>
      </x:c>
    </x:row>
    <x:row r="10">
      <x:c r="A10" t="str">
        <x:v>بعد 60 يومًا</x:v>
      </x:c>
      <x:c r="B10" s="94" t="n">
        <x:f>SUMIFS(الفواتير!$I$6:$I$305,الفواتير!$I$6:$I$305,"&gt;0",الفواتير!$F$6:$F$305,"&gt;"&amp;TODAY()+60)</x:f>
        <x:v>0</x:v>
      </x:c>
      <x:c r="C10" s="89" t="n">
        <x:f>COUNTIFS(الفواتير!$I$6:$I$305,"&gt;0",الفواتير!$F$6:$F$305,"&gt;"&amp;TODAY()+60)</x:f>
        <x:v>0</x:v>
      </x:c>
      <x:c r="D10" s="76" t="str">
        <x:f>IF(C10=0,"",MIN(IF((الفواتير!$I$6:$I$305&gt;0)*(الفواتير!$F$6:$F$305&gt;TODAY()+60),الفواتير!$F$6:$F$305)))</x:f>
      </x:c>
      <x:c r="E10" t="str">
        <x:v>مستحق بعد الستين يومًا القادمة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4" t="str">
        <x:v>لوحة الحسابات الدائنة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1" t="str">
        <x:v>LSTBooks  •  USD  •  2026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5">
      <x:c r="A5" s="78" t="str">
        <x:v>إجمالي الفواتير</x:v>
      </x:c>
      <x:c r="B5" s="78"/>
      <x:c r="C5" s="78"/>
      <x:c r="D5" s="78" t="str">
        <x:v>إجمالي المدفوع</x:v>
      </x:c>
      <x:c r="E5" s="78"/>
      <x:c r="F5" s="78"/>
      <x:c r="G5" s="78" t="str">
        <x:v>المستحق</x:v>
      </x:c>
      <x:c r="H5" s="78"/>
      <x:c r="I5" s="78"/>
      <x:c r="J5" s="78" t="str">
        <x:v>المتأخر</x:v>
      </x:c>
      <x:c r="K5" s="78"/>
      <x:c r="L5" s="78"/>
    </x:row>
    <x:row r="6">
      <x:c r="A6" s="86" t="n">
        <x:f>'ملخص-الدائن'!B6</x:f>
        <x:v>0</x:v>
      </x:c>
      <x:c r="B6" s="86"/>
      <x:c r="C6" s="86"/>
      <x:c r="D6" s="86" t="n">
        <x:f>'ملخص-الدائن'!D6</x:f>
        <x:v>0</x:v>
      </x:c>
      <x:c r="E6" s="86"/>
      <x:c r="F6" s="86"/>
      <x:c r="G6" s="86" t="n">
        <x:f>'ملخص-الدائن'!F6</x:f>
        <x:v>0</x:v>
      </x:c>
      <x:c r="H6" s="86"/>
      <x:c r="I6" s="86"/>
      <x:c r="J6" s="86" t="n">
        <x:f>'ملخص-الدائن'!H6</x:f>
        <x:v>0</x:v>
      </x:c>
      <x:c r="K6" s="86"/>
      <x:c r="L6" s="86"/>
    </x:row>
    <x:row r="7">
      <x:c r="A7" s="86"/>
      <x:c r="B7" s="86"/>
      <x:c r="C7" s="86"/>
      <x:c r="D7" s="86"/>
      <x:c r="E7" s="86"/>
      <x:c r="F7" s="86"/>
      <x:c r="G7" s="86"/>
      <x:c r="H7" s="86"/>
      <x:c r="I7" s="86"/>
      <x:c r="J7" s="86"/>
      <x:c r="K7" s="86"/>
      <x:c r="L7" s="86"/>
    </x:row>
    <x:row r="8">
      <x:c r="A8" s="86"/>
      <x:c r="B8" s="86"/>
      <x:c r="C8" s="86"/>
      <x:c r="D8" s="86"/>
      <x:c r="E8" s="86"/>
      <x:c r="F8" s="86"/>
      <x:c r="G8" s="86"/>
      <x:c r="H8" s="86"/>
      <x:c r="I8" s="86"/>
      <x:c r="J8" s="86"/>
      <x:c r="K8" s="86"/>
      <x:c r="L8" s="86"/>
    </x:row>
    <x:row r="11">
      <x:c r="A11" s="17" t="str">
        <x:v>تقادم الحسابات الدائنة</x:v>
      </x:c>
      <x:c r="B11" s="17"/>
      <x:c r="C11" s="17"/>
      <x:c r="D11" s="17"/>
      <x:c r="E11" s="17"/>
      <x:c r="F11" s="17"/>
      <x:c r="G11" s="17" t="str">
        <x:v>أعلى أرصدة الموردين</x:v>
      </x:c>
      <x:c r="H11" s="17"/>
      <x:c r="I11" s="17"/>
      <x:c r="J11" s="17"/>
      <x:c r="K11" s="17"/>
      <x:c r="L11" s="17"/>
    </x:row>
    <x:row r="12">
      <x:c r="A12" s="49" t="str">
        <x:v>فئة التقادم</x:v>
      </x:c>
      <x:c r="B12" s="49" t="str">
        <x:v>المستحق</x:v>
      </x:c>
      <x:c r="G12" s="49" t="str">
        <x:v>المورد</x:v>
      </x:c>
      <x:c r="H12" s="49" t="str">
        <x:v>المستحق</x:v>
      </x:c>
    </x:row>
    <x:row r="13">
      <x:c r="A13" t="str">
        <x:v>غير مستحقة</x:v>
      </x:c>
      <x:c r="B13" s="70" t="n">
        <x:f>'ملخص-الدائن'!B12</x:f>
        <x:v>0</x:v>
      </x:c>
      <x:c r="G13" t="str">
        <x:f>'ملخص-الموردين'!A6</x:f>
        <x:v>المورد أ</x:v>
      </x:c>
      <x:c r="H13" s="70" t="n">
        <x:f>'ملخص-الموردين'!D6</x:f>
        <x:v>0</x:v>
      </x:c>
    </x:row>
    <x:row r="14">
      <x:c r="A14" t="str">
        <x:v>1-30 يومًا</x:v>
      </x:c>
      <x:c r="B14" s="70" t="n">
        <x:f>'ملخص-الدائن'!B13</x:f>
        <x:v>0</x:v>
      </x:c>
      <x:c r="G14" t="str">
        <x:f>'ملخص-الموردين'!A7</x:f>
        <x:v>المورد ب</x:v>
      </x:c>
      <x:c r="H14" s="70" t="n">
        <x:f>'ملخص-الموردين'!D7</x:f>
        <x:v>0</x:v>
      </x:c>
    </x:row>
    <x:row r="15">
      <x:c r="A15" t="str">
        <x:v>31-60 يومًا</x:v>
      </x:c>
      <x:c r="B15" s="70" t="n">
        <x:f>'ملخص-الدائن'!B14</x:f>
        <x:v>0</x:v>
      </x:c>
      <x:c r="G15" t="str">
        <x:f>'ملخص-الموردين'!A8</x:f>
        <x:v>المورد ج</x:v>
      </x:c>
      <x:c r="H15" s="70" t="n">
        <x:f>'ملخص-الموردين'!D8</x:f>
        <x:v>0</x:v>
      </x:c>
    </x:row>
    <x:row r="16">
      <x:c r="A16" t="str">
        <x:v>61-90 يومًا</x:v>
      </x:c>
      <x:c r="B16" s="70" t="n">
        <x:f>'ملخص-الدائن'!B15</x:f>
        <x:v>0</x:v>
      </x:c>
      <x:c r="G16" t="str">
        <x:f>'ملخص-الموردين'!A9</x:f>
        <x:v>المورد د</x:v>
      </x:c>
      <x:c r="H16" s="70" t="n">
        <x:f>'ملخص-الموردين'!D9</x:f>
        <x:v>0</x:v>
      </x:c>
    </x:row>
    <x:row r="17">
      <x:c r="A17" t="str">
        <x:v>أكثر من 90 يومًا</x:v>
      </x:c>
      <x:c r="B17" s="70" t="n">
        <x:f>'ملخص-الدائن'!B16</x:f>
        <x:v>0</x:v>
      </x:c>
      <x:c r="G17" t="str">
        <x:f>'ملخص-الموردين'!A10</x:f>
        <x:v>المورد هـ</x:v>
      </x:c>
      <x:c r="H17" s="70" t="n">
        <x:f>'ملخص-الموردين'!D10</x:f>
        <x:v>0</x:v>
      </x:c>
    </x:row>
    <x:row r="18">
      <x:c r="G18" t="str">
        <x:f>'ملخص-الموردين'!A11</x:f>
        <x:v>المورد و</x:v>
      </x:c>
      <x:c r="H18" s="70" t="n">
        <x:f>'ملخص-الموردين'!D11</x:f>
        <x:v>0</x:v>
      </x:c>
    </x:row>
    <x:row r="19">
      <x:c r="G19" t="str">
        <x:f>'ملخص-الموردين'!A12</x:f>
        <x:v>المورد ز</x:v>
      </x:c>
      <x:c r="H19" s="70" t="n">
        <x:f>'ملخص-الموردين'!D12</x:f>
        <x:v>0</x:v>
      </x:c>
    </x:row>
    <x:row r="20">
      <x:c r="G20" t="str">
        <x:f>'ملخص-الموردين'!A13</x:f>
        <x:v>المورد ح</x:v>
      </x:c>
      <x:c r="H20" s="70" t="n">
        <x:f>'ملخص-الموردين'!D13</x:f>
        <x:v>0</x:v>
      </x:c>
    </x:row>
    <x:row r="21">
      <x:c r="G21" t="str">
        <x:f>'ملخص-الموردين'!A14</x:f>
        <x:v>المورد ط</x:v>
      </x:c>
      <x:c r="H21" s="70" t="n">
        <x:f>'ملخص-الموردين'!D14</x:f>
        <x:v>0</x:v>
      </x:c>
    </x:row>
    <x:row r="22">
      <x:c r="G22" t="str">
        <x:f>'ملخص-الموردين'!A15</x:f>
        <x:v>المورد ي</x:v>
      </x:c>
      <x:c r="H22" s="70" t="n">
        <x:f>'ملخص-الموردين'!D15</x:f>
        <x:v>0</x:v>
      </x:c>
    </x:row>
  </x:sheetData>
  <x:mergeCells>
    <x:mergeCell ref="A1:L2"/>
    <x:mergeCell ref="A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118d8f2e5661428c"/>
</x:worksheet>
</file>